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C9FB22AB-C162-4B4E-A4C2-ED788EBBBD43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<sst xmlns="http://schemas.openxmlformats.org/spreadsheetml/2006/main" count="3372" uniqueCount="2108">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</sst>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10"/>
      <color rgb="FF00B0F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29" xfId="0" applyNumberFormat="1" applyFont="1" applyBorder="1"/>
    <xf numFmtId="0" fontId="4" fillId="0" borderId="0" xfId="0" applyFont="1"/>
    <xf numFmtId="1" fontId="0" fillId="2" borderId="28" xfId="0" applyNumberFormat="1" applyFont="1" applyFill="1" applyBorder="1"/>
    <xf numFmtId="1" fontId="0" fillId="0" borderId="29" xfId="0" applyNumberFormat="1" applyFont="1" applyBorder="1"/>
    <xf numFmtId="1" fontId="5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0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1007" width="11.5703125" style="65"/>
    <col min="1008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3</v>
      </c>
      <c r="H2" s="28">
        <v>1</v>
      </c>
      <c r="I2" s="29">
        <v>4</v>
      </c>
      <c r="J2" s="28">
        <f t="shared" ref="J2:J65" si="1">L2+N2</f>
        <v>2</v>
      </c>
      <c r="K2" s="29">
        <f t="shared" ref="K2:K65" si="2">MAX(P2:S2, M2)</f>
        <v>4</v>
      </c>
      <c r="L2" s="50">
        <v>2</v>
      </c>
      <c r="M2" s="4">
        <v>4</v>
      </c>
      <c r="N2" s="50">
        <v>0</v>
      </c>
      <c r="O2" s="29">
        <f t="shared" ref="O2:O65" si="3">MAX(P2:S2)</f>
        <v>0</v>
      </c>
      <c r="P2" s="43">
        <v>0</v>
      </c>
      <c r="Q2" s="4">
        <v>0</v>
      </c>
      <c r="R2" s="4">
        <v>0</v>
      </c>
      <c r="S2" s="4">
        <v>0</v>
      </c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0</v>
      </c>
      <c r="H3" s="30">
        <v>0</v>
      </c>
      <c r="I3" s="31">
        <v>0</v>
      </c>
      <c r="J3" s="28">
        <f t="shared" si="1"/>
        <v>0</v>
      </c>
      <c r="K3" s="29">
        <f t="shared" si="2"/>
        <v>0</v>
      </c>
      <c r="L3" s="51">
        <v>0</v>
      </c>
      <c r="M3" s="2">
        <v>0</v>
      </c>
      <c r="N3" s="51">
        <v>0</v>
      </c>
      <c r="O3" s="29">
        <f t="shared" si="3"/>
        <v>0</v>
      </c>
      <c r="P3" s="44">
        <v>0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1</v>
      </c>
      <c r="H7" s="30">
        <v>0</v>
      </c>
      <c r="I7" s="31">
        <v>0</v>
      </c>
      <c r="J7" s="28">
        <f t="shared" si="1"/>
        <v>1</v>
      </c>
      <c r="K7" s="29">
        <f t="shared" si="2"/>
        <v>1</v>
      </c>
      <c r="L7" s="51">
        <v>1</v>
      </c>
      <c r="M7" s="2">
        <v>1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1</v>
      </c>
      <c r="H8" s="30">
        <v>0</v>
      </c>
      <c r="I8" s="31">
        <v>0</v>
      </c>
      <c r="J8" s="28">
        <f t="shared" si="1"/>
        <v>1</v>
      </c>
      <c r="K8" s="29">
        <f t="shared" si="2"/>
        <v>1</v>
      </c>
      <c r="L8" s="51">
        <v>0</v>
      </c>
      <c r="M8" s="2">
        <v>0</v>
      </c>
      <c r="N8" s="51">
        <v>1</v>
      </c>
      <c r="O8" s="29">
        <f t="shared" si="3"/>
        <v>1</v>
      </c>
      <c r="P8" s="44">
        <v>0</v>
      </c>
      <c r="Q8" s="2">
        <v>1</v>
      </c>
      <c r="R8" s="2">
        <v>0</v>
      </c>
      <c r="S8" s="2">
        <v>0</v>
      </c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1</v>
      </c>
      <c r="H10" s="30">
        <v>0</v>
      </c>
      <c r="I10" s="31">
        <v>0</v>
      </c>
      <c r="J10" s="28">
        <f t="shared" si="1"/>
        <v>1</v>
      </c>
      <c r="K10" s="29">
        <f t="shared" si="2"/>
        <v>1</v>
      </c>
      <c r="L10" s="51">
        <v>0</v>
      </c>
      <c r="M10" s="2">
        <v>0</v>
      </c>
      <c r="N10" s="51">
        <v>1</v>
      </c>
      <c r="O10" s="29">
        <f t="shared" si="3"/>
        <v>1</v>
      </c>
      <c r="P10" s="44">
        <v>0</v>
      </c>
      <c r="Q10" s="2">
        <v>0</v>
      </c>
      <c r="R10" s="2">
        <v>1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hidden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0</v>
      </c>
      <c r="H12" s="30">
        <v>0</v>
      </c>
      <c r="I12" s="31">
        <v>0</v>
      </c>
      <c r="J12" s="28">
        <f t="shared" si="1"/>
        <v>0</v>
      </c>
      <c r="K12" s="29">
        <f t="shared" si="2"/>
        <v>0</v>
      </c>
      <c r="L12" s="51">
        <v>0</v>
      </c>
      <c r="M12" s="2">
        <v>0</v>
      </c>
      <c r="N12" s="51">
        <v>0</v>
      </c>
      <c r="O12" s="29">
        <f t="shared" si="3"/>
        <v>0</v>
      </c>
      <c r="P12" s="44">
        <v>0</v>
      </c>
      <c r="Q12" s="2">
        <v>0</v>
      </c>
      <c r="R12" s="2">
        <v>0</v>
      </c>
      <c r="S12" s="2">
        <v>0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0</v>
      </c>
      <c r="H13" s="30">
        <v>0</v>
      </c>
      <c r="I13" s="31">
        <v>0</v>
      </c>
      <c r="J13" s="28">
        <f t="shared" si="1"/>
        <v>0</v>
      </c>
      <c r="K13" s="29">
        <f t="shared" si="2"/>
        <v>0</v>
      </c>
      <c r="L13" s="51">
        <v>0</v>
      </c>
      <c r="M13" s="2">
        <v>0</v>
      </c>
      <c r="N13" s="51">
        <v>0</v>
      </c>
      <c r="O13" s="29">
        <f t="shared" si="3"/>
        <v>0</v>
      </c>
      <c r="P13" s="44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2</v>
      </c>
      <c r="H14" s="95">
        <v>1</v>
      </c>
      <c r="I14" s="96">
        <v>1</v>
      </c>
      <c r="J14" s="28">
        <f t="shared" si="1"/>
        <v>1</v>
      </c>
      <c r="K14" s="29">
        <f t="shared" si="2"/>
        <v>1</v>
      </c>
      <c r="L14" s="51">
        <v>0</v>
      </c>
      <c r="M14" s="2">
        <v>0</v>
      </c>
      <c r="N14" s="51">
        <v>1</v>
      </c>
      <c r="O14" s="29">
        <f t="shared" si="3"/>
        <v>1</v>
      </c>
      <c r="P14" s="44">
        <v>0</v>
      </c>
      <c r="Q14" s="2">
        <v>0</v>
      </c>
      <c r="R14" s="2">
        <v>1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4</v>
      </c>
      <c r="H18" s="30">
        <v>4</v>
      </c>
      <c r="I18" s="31">
        <v>1</v>
      </c>
      <c r="J18" s="28">
        <f t="shared" si="1"/>
        <v>0</v>
      </c>
      <c r="K18" s="29">
        <f t="shared" si="2"/>
        <v>0</v>
      </c>
      <c r="L18" s="51">
        <v>0</v>
      </c>
      <c r="M18" s="2">
        <v>0</v>
      </c>
      <c r="N18" s="51">
        <v>0</v>
      </c>
      <c r="O18" s="29">
        <f t="shared" si="3"/>
        <v>0</v>
      </c>
      <c r="P18" s="44">
        <v>0</v>
      </c>
      <c r="Q18" s="2">
        <v>0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0</v>
      </c>
      <c r="H20" s="30">
        <v>0</v>
      </c>
      <c r="I20" s="31">
        <v>0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hidden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0</v>
      </c>
      <c r="H21" s="30">
        <v>0</v>
      </c>
      <c r="I21" s="31">
        <v>0</v>
      </c>
      <c r="J21" s="28">
        <f t="shared" si="1"/>
        <v>0</v>
      </c>
      <c r="K21" s="29">
        <f t="shared" si="2"/>
        <v>0</v>
      </c>
      <c r="L21" s="51">
        <v>0</v>
      </c>
      <c r="M21" s="2">
        <v>0</v>
      </c>
      <c r="N21" s="51">
        <v>0</v>
      </c>
      <c r="O21" s="29">
        <f t="shared" si="3"/>
        <v>0</v>
      </c>
      <c r="P21" s="44">
        <v>0</v>
      </c>
      <c r="Q21" s="2">
        <v>0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4</v>
      </c>
      <c r="H22" s="30">
        <v>1</v>
      </c>
      <c r="I22" s="31">
        <v>1</v>
      </c>
      <c r="J22" s="28">
        <f t="shared" si="1"/>
        <v>3</v>
      </c>
      <c r="K22" s="29">
        <f t="shared" si="2"/>
        <v>2</v>
      </c>
      <c r="L22" s="51">
        <v>0</v>
      </c>
      <c r="M22" s="2">
        <v>0</v>
      </c>
      <c r="N22" s="51">
        <v>3</v>
      </c>
      <c r="O22" s="29">
        <f t="shared" si="3"/>
        <v>2</v>
      </c>
      <c r="P22" s="44">
        <v>0</v>
      </c>
      <c r="Q22" s="2">
        <v>0</v>
      </c>
      <c r="R22" s="2">
        <v>2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28</v>
      </c>
      <c r="H23" s="30">
        <v>18</v>
      </c>
      <c r="I23" s="31">
        <v>5</v>
      </c>
      <c r="J23" s="28">
        <f t="shared" si="1"/>
        <v>10</v>
      </c>
      <c r="K23" s="29">
        <f t="shared" si="2"/>
        <v>10</v>
      </c>
      <c r="L23" s="51">
        <v>6</v>
      </c>
      <c r="M23" s="2">
        <v>10</v>
      </c>
      <c r="N23" s="51">
        <v>4</v>
      </c>
      <c r="O23" s="29">
        <f t="shared" si="3"/>
        <v>2</v>
      </c>
      <c r="P23" s="44">
        <v>2</v>
      </c>
      <c r="Q23" s="2">
        <v>2</v>
      </c>
      <c r="R23" s="2">
        <v>2</v>
      </c>
      <c r="S23" s="2">
        <v>0</v>
      </c>
    </row>
    <row r="24" spans="1:19" customFormat="1" hidden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0</v>
      </c>
      <c r="H24" s="30">
        <v>0</v>
      </c>
      <c r="I24" s="31">
        <v>0</v>
      </c>
      <c r="J24" s="28">
        <f t="shared" si="1"/>
        <v>0</v>
      </c>
      <c r="K24" s="29">
        <f t="shared" si="2"/>
        <v>0</v>
      </c>
      <c r="L24" s="51">
        <v>0</v>
      </c>
      <c r="M24" s="2">
        <v>0</v>
      </c>
      <c r="N24" s="51">
        <v>0</v>
      </c>
      <c r="O24" s="29">
        <f t="shared" si="3"/>
        <v>0</v>
      </c>
      <c r="P24" s="44">
        <v>0</v>
      </c>
      <c r="Q24" s="2">
        <v>0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5</v>
      </c>
      <c r="H25" s="30">
        <v>2</v>
      </c>
      <c r="I25" s="31">
        <v>1</v>
      </c>
      <c r="J25" s="28">
        <f t="shared" si="1"/>
        <v>3</v>
      </c>
      <c r="K25" s="29">
        <f t="shared" si="2"/>
        <v>4</v>
      </c>
      <c r="L25" s="51">
        <v>0</v>
      </c>
      <c r="M25" s="2">
        <v>0</v>
      </c>
      <c r="N25" s="51">
        <v>3</v>
      </c>
      <c r="O25" s="29">
        <f t="shared" si="3"/>
        <v>4</v>
      </c>
      <c r="P25" s="44">
        <v>4</v>
      </c>
      <c r="Q25" s="2">
        <v>0</v>
      </c>
      <c r="R25" s="2">
        <v>1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1</v>
      </c>
      <c r="H31" s="30">
        <v>0</v>
      </c>
      <c r="I31" s="31">
        <v>0</v>
      </c>
      <c r="J31" s="28">
        <f t="shared" si="1"/>
        <v>1</v>
      </c>
      <c r="K31" s="29">
        <f t="shared" si="2"/>
        <v>1</v>
      </c>
      <c r="L31" s="51">
        <v>1</v>
      </c>
      <c r="M31" s="2">
        <v>1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1</v>
      </c>
      <c r="H32" s="30">
        <v>0</v>
      </c>
      <c r="I32" s="31">
        <v>0</v>
      </c>
      <c r="J32" s="28">
        <f t="shared" si="1"/>
        <v>1</v>
      </c>
      <c r="K32" s="29">
        <f t="shared" si="2"/>
        <v>1</v>
      </c>
      <c r="L32" s="51">
        <v>1</v>
      </c>
      <c r="M32" s="2">
        <v>1</v>
      </c>
      <c r="N32" s="51">
        <v>0</v>
      </c>
      <c r="O32" s="29">
        <f t="shared" si="3"/>
        <v>0</v>
      </c>
      <c r="P32" s="44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14</v>
      </c>
      <c r="H34" s="30">
        <v>10</v>
      </c>
      <c r="I34" s="31">
        <v>1</v>
      </c>
      <c r="J34" s="28">
        <f t="shared" si="1"/>
        <v>4</v>
      </c>
      <c r="K34" s="29">
        <f t="shared" si="2"/>
        <v>1</v>
      </c>
      <c r="L34" s="51">
        <v>4</v>
      </c>
      <c r="M34" s="2">
        <v>1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hidden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0</v>
      </c>
      <c r="H38" s="30">
        <v>0</v>
      </c>
      <c r="I38" s="31">
        <v>0</v>
      </c>
      <c r="J38" s="28">
        <f t="shared" si="1"/>
        <v>0</v>
      </c>
      <c r="K38" s="29">
        <f t="shared" si="2"/>
        <v>0</v>
      </c>
      <c r="L38" s="51">
        <v>0</v>
      </c>
      <c r="M38" s="2">
        <v>0</v>
      </c>
      <c r="N38" s="51">
        <v>0</v>
      </c>
      <c r="O38" s="29">
        <f t="shared" si="3"/>
        <v>0</v>
      </c>
      <c r="P38" s="44">
        <v>0</v>
      </c>
      <c r="Q38" s="2">
        <v>0</v>
      </c>
      <c r="R38" s="2">
        <v>0</v>
      </c>
      <c r="S38" s="2">
        <v>0</v>
      </c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0</v>
      </c>
      <c r="H39" s="30">
        <v>0</v>
      </c>
      <c r="I39" s="31">
        <v>0</v>
      </c>
      <c r="J39" s="28">
        <f t="shared" si="1"/>
        <v>0</v>
      </c>
      <c r="K39" s="29">
        <f t="shared" si="2"/>
        <v>0</v>
      </c>
      <c r="L39" s="51">
        <v>0</v>
      </c>
      <c r="M39" s="2">
        <v>0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5</v>
      </c>
      <c r="H40" s="30">
        <v>5</v>
      </c>
      <c r="I40" s="31">
        <v>1</v>
      </c>
      <c r="J40" s="28">
        <f t="shared" si="1"/>
        <v>0</v>
      </c>
      <c r="K40" s="29">
        <f t="shared" si="2"/>
        <v>0</v>
      </c>
      <c r="L40" s="51">
        <v>0</v>
      </c>
      <c r="M40" s="2">
        <v>0</v>
      </c>
      <c r="N40" s="51">
        <v>0</v>
      </c>
      <c r="O40" s="29">
        <f t="shared" si="3"/>
        <v>0</v>
      </c>
      <c r="P40" s="44">
        <v>0</v>
      </c>
      <c r="Q40" s="2">
        <v>0</v>
      </c>
      <c r="R40" s="2">
        <v>0</v>
      </c>
      <c r="S40" s="2">
        <v>0</v>
      </c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0</v>
      </c>
      <c r="H41" s="30">
        <v>0</v>
      </c>
      <c r="I41" s="31">
        <v>0</v>
      </c>
      <c r="J41" s="28">
        <f t="shared" si="1"/>
        <v>0</v>
      </c>
      <c r="K41" s="29">
        <f t="shared" si="2"/>
        <v>0</v>
      </c>
      <c r="L41" s="51">
        <v>0</v>
      </c>
      <c r="M41" s="2">
        <v>0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0</v>
      </c>
      <c r="H42" s="30">
        <v>0</v>
      </c>
      <c r="I42" s="31">
        <v>0</v>
      </c>
      <c r="J42" s="28">
        <f t="shared" si="1"/>
        <v>0</v>
      </c>
      <c r="K42" s="29">
        <f t="shared" si="2"/>
        <v>0</v>
      </c>
      <c r="L42" s="51">
        <v>0</v>
      </c>
      <c r="M42" s="2">
        <v>0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hidden="1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0</v>
      </c>
      <c r="H43" s="30">
        <v>0</v>
      </c>
      <c r="I43" s="31">
        <v>0</v>
      </c>
      <c r="J43" s="28">
        <f t="shared" si="1"/>
        <v>0</v>
      </c>
      <c r="K43" s="29">
        <f t="shared" si="2"/>
        <v>0</v>
      </c>
      <c r="L43" s="51">
        <v>0</v>
      </c>
      <c r="M43" s="2">
        <v>0</v>
      </c>
      <c r="N43" s="51">
        <v>0</v>
      </c>
      <c r="O43" s="29">
        <f t="shared" si="3"/>
        <v>0</v>
      </c>
      <c r="P43" s="44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35</v>
      </c>
      <c r="H44" s="30">
        <v>23</v>
      </c>
      <c r="I44" s="31">
        <v>5</v>
      </c>
      <c r="J44" s="28">
        <f t="shared" si="1"/>
        <v>12</v>
      </c>
      <c r="K44" s="29">
        <f t="shared" si="2"/>
        <v>5</v>
      </c>
      <c r="L44" s="51">
        <v>5</v>
      </c>
      <c r="M44" s="2">
        <v>5</v>
      </c>
      <c r="N44" s="51">
        <v>7</v>
      </c>
      <c r="O44" s="29">
        <f t="shared" si="3"/>
        <v>3</v>
      </c>
      <c r="P44" s="44">
        <v>3</v>
      </c>
      <c r="Q44" s="2">
        <v>2</v>
      </c>
      <c r="R44" s="2">
        <v>2</v>
      </c>
      <c r="S44" s="2">
        <v>1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0</v>
      </c>
      <c r="H46" s="30">
        <v>0</v>
      </c>
      <c r="I46" s="31">
        <v>0</v>
      </c>
      <c r="J46" s="28">
        <f t="shared" si="1"/>
        <v>0</v>
      </c>
      <c r="K46" s="29">
        <f t="shared" si="2"/>
        <v>0</v>
      </c>
      <c r="L46" s="51">
        <v>0</v>
      </c>
      <c r="M46" s="2">
        <v>0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2</v>
      </c>
      <c r="H47" s="30">
        <v>0</v>
      </c>
      <c r="I47" s="31">
        <v>0</v>
      </c>
      <c r="J47" s="28">
        <f t="shared" si="1"/>
        <v>2</v>
      </c>
      <c r="K47" s="29">
        <f t="shared" si="2"/>
        <v>1</v>
      </c>
      <c r="L47" s="51">
        <v>2</v>
      </c>
      <c r="M47" s="2">
        <v>1</v>
      </c>
      <c r="N47" s="51">
        <v>0</v>
      </c>
      <c r="O47" s="29">
        <f t="shared" si="3"/>
        <v>0</v>
      </c>
      <c r="P47" s="44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2</v>
      </c>
      <c r="H54" s="30">
        <v>2</v>
      </c>
      <c r="I54" s="31">
        <v>1</v>
      </c>
      <c r="J54" s="28">
        <f t="shared" si="1"/>
        <v>0</v>
      </c>
      <c r="K54" s="29">
        <f t="shared" si="2"/>
        <v>0</v>
      </c>
      <c r="L54" s="51">
        <v>0</v>
      </c>
      <c r="M54" s="2">
        <v>0</v>
      </c>
      <c r="N54" s="51">
        <v>0</v>
      </c>
      <c r="O54" s="29">
        <f t="shared" si="3"/>
        <v>0</v>
      </c>
      <c r="P54" s="44">
        <v>0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4</v>
      </c>
      <c r="H55" s="30">
        <v>2</v>
      </c>
      <c r="I55" s="31">
        <v>1</v>
      </c>
      <c r="J55" s="28">
        <f t="shared" si="1"/>
        <v>2</v>
      </c>
      <c r="K55" s="29">
        <f t="shared" si="2"/>
        <v>2</v>
      </c>
      <c r="L55" s="51">
        <v>0</v>
      </c>
      <c r="M55" s="2">
        <v>0</v>
      </c>
      <c r="N55" s="51">
        <v>2</v>
      </c>
      <c r="O55" s="29">
        <f t="shared" si="3"/>
        <v>2</v>
      </c>
      <c r="P55" s="44">
        <v>0</v>
      </c>
      <c r="Q55" s="2">
        <v>0</v>
      </c>
      <c r="R55" s="2">
        <v>0</v>
      </c>
      <c r="S55" s="2">
        <v>2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21</v>
      </c>
      <c r="H57" s="30">
        <v>13</v>
      </c>
      <c r="I57" s="31">
        <v>7</v>
      </c>
      <c r="J57" s="28">
        <f t="shared" si="1"/>
        <v>8</v>
      </c>
      <c r="K57" s="29">
        <f t="shared" si="2"/>
        <v>3</v>
      </c>
      <c r="L57" s="51">
        <v>3</v>
      </c>
      <c r="M57" s="2">
        <v>2</v>
      </c>
      <c r="N57" s="51">
        <v>5</v>
      </c>
      <c r="O57" s="29">
        <f t="shared" si="3"/>
        <v>3</v>
      </c>
      <c r="P57" s="44">
        <v>3</v>
      </c>
      <c r="Q57" s="2">
        <v>1</v>
      </c>
      <c r="R57" s="2">
        <v>0</v>
      </c>
      <c r="S57" s="2">
        <v>1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14</v>
      </c>
      <c r="H58" s="30">
        <v>6</v>
      </c>
      <c r="I58" s="31">
        <v>4</v>
      </c>
      <c r="J58" s="28">
        <f t="shared" si="1"/>
        <v>8</v>
      </c>
      <c r="K58" s="29">
        <f t="shared" si="2"/>
        <v>10</v>
      </c>
      <c r="L58" s="51">
        <v>4</v>
      </c>
      <c r="M58" s="2">
        <v>10</v>
      </c>
      <c r="N58" s="51">
        <v>4</v>
      </c>
      <c r="O58" s="29">
        <f t="shared" si="3"/>
        <v>8</v>
      </c>
      <c r="P58" s="44">
        <v>8</v>
      </c>
      <c r="Q58" s="2">
        <v>0</v>
      </c>
      <c r="R58" s="2">
        <v>0</v>
      </c>
      <c r="S58" s="2">
        <v>3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1</v>
      </c>
      <c r="H59" s="30">
        <v>1</v>
      </c>
      <c r="I59" s="31">
        <v>1</v>
      </c>
      <c r="J59" s="28">
        <f t="shared" si="1"/>
        <v>0</v>
      </c>
      <c r="K59" s="29">
        <f t="shared" si="2"/>
        <v>0</v>
      </c>
      <c r="L59" s="51">
        <v>0</v>
      </c>
      <c r="M59" s="2">
        <v>0</v>
      </c>
      <c r="N59" s="51">
        <v>0</v>
      </c>
      <c r="O59" s="29">
        <f t="shared" si="3"/>
        <v>0</v>
      </c>
      <c r="P59" s="44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6</v>
      </c>
      <c r="H60" s="30">
        <v>3</v>
      </c>
      <c r="I60" s="31">
        <v>1</v>
      </c>
      <c r="J60" s="28">
        <f t="shared" si="1"/>
        <v>3</v>
      </c>
      <c r="K60" s="29">
        <f t="shared" si="2"/>
        <v>3</v>
      </c>
      <c r="L60" s="51">
        <v>1</v>
      </c>
      <c r="M60" s="2">
        <v>1</v>
      </c>
      <c r="N60" s="51">
        <v>2</v>
      </c>
      <c r="O60" s="29">
        <f t="shared" si="3"/>
        <v>3</v>
      </c>
      <c r="P60" s="44">
        <v>1</v>
      </c>
      <c r="Q60" s="2">
        <v>0</v>
      </c>
      <c r="R60" s="2">
        <v>0</v>
      </c>
      <c r="S60" s="2">
        <v>3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1</v>
      </c>
      <c r="H61" s="30">
        <v>0</v>
      </c>
      <c r="I61" s="31">
        <v>0</v>
      </c>
      <c r="J61" s="28">
        <f t="shared" si="1"/>
        <v>1</v>
      </c>
      <c r="K61" s="29">
        <f t="shared" si="2"/>
        <v>2</v>
      </c>
      <c r="L61" s="51">
        <v>0</v>
      </c>
      <c r="M61" s="2">
        <v>0</v>
      </c>
      <c r="N61" s="51">
        <v>1</v>
      </c>
      <c r="O61" s="29">
        <f t="shared" si="3"/>
        <v>2</v>
      </c>
      <c r="P61" s="44">
        <v>2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15</v>
      </c>
      <c r="H62" s="30">
        <v>9</v>
      </c>
      <c r="I62" s="31">
        <v>3</v>
      </c>
      <c r="J62" s="28">
        <f t="shared" si="1"/>
        <v>6</v>
      </c>
      <c r="K62" s="29">
        <f t="shared" si="2"/>
        <v>10</v>
      </c>
      <c r="L62" s="51">
        <v>3</v>
      </c>
      <c r="M62" s="2">
        <v>10</v>
      </c>
      <c r="N62" s="51">
        <v>3</v>
      </c>
      <c r="O62" s="29">
        <f t="shared" si="3"/>
        <v>8</v>
      </c>
      <c r="P62" s="44">
        <v>8</v>
      </c>
      <c r="Q62" s="2">
        <v>3</v>
      </c>
      <c r="R62" s="2">
        <v>0</v>
      </c>
      <c r="S62" s="2">
        <v>0</v>
      </c>
    </row>
    <row r="63" spans="1:19" customFormat="1" hidden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0</v>
      </c>
      <c r="H63" s="30">
        <v>0</v>
      </c>
      <c r="I63" s="31">
        <v>0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0</v>
      </c>
      <c r="H64" s="30">
        <v>0</v>
      </c>
      <c r="I64" s="31">
        <v>0</v>
      </c>
      <c r="J64" s="28">
        <f t="shared" si="1"/>
        <v>0</v>
      </c>
      <c r="K64" s="29">
        <f t="shared" si="2"/>
        <v>0</v>
      </c>
      <c r="L64" s="51">
        <v>0</v>
      </c>
      <c r="M64" s="2">
        <v>0</v>
      </c>
      <c r="N64" s="51">
        <v>0</v>
      </c>
      <c r="O64" s="29">
        <f t="shared" si="3"/>
        <v>0</v>
      </c>
      <c r="P64" s="44">
        <v>0</v>
      </c>
      <c r="Q64" s="2">
        <v>0</v>
      </c>
      <c r="R64" s="2">
        <v>0</v>
      </c>
      <c r="S64" s="2">
        <v>0</v>
      </c>
    </row>
    <row r="65" spans="1:19" customFormat="1" hidden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0</v>
      </c>
      <c r="H65" s="30">
        <v>0</v>
      </c>
      <c r="I65" s="31">
        <v>0</v>
      </c>
      <c r="J65" s="28">
        <f t="shared" si="1"/>
        <v>0</v>
      </c>
      <c r="K65" s="29">
        <f t="shared" si="2"/>
        <v>0</v>
      </c>
      <c r="L65" s="51">
        <v>0</v>
      </c>
      <c r="M65" s="2">
        <v>0</v>
      </c>
      <c r="N65" s="51">
        <v>0</v>
      </c>
      <c r="O65" s="29">
        <f t="shared" si="3"/>
        <v>0</v>
      </c>
      <c r="P65" s="44">
        <v>0</v>
      </c>
      <c r="Q65" s="2">
        <v>0</v>
      </c>
      <c r="R65" s="2">
        <v>0</v>
      </c>
      <c r="S65" s="2">
        <v>0</v>
      </c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0</v>
      </c>
      <c r="H66" s="30">
        <v>0</v>
      </c>
      <c r="I66" s="31">
        <v>0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4</v>
      </c>
      <c r="H67" s="30">
        <v>4</v>
      </c>
      <c r="I67" s="31">
        <v>2</v>
      </c>
      <c r="J67" s="28">
        <f t="shared" si="5"/>
        <v>0</v>
      </c>
      <c r="K67" s="29">
        <f t="shared" si="6"/>
        <v>0</v>
      </c>
      <c r="L67" s="51">
        <v>0</v>
      </c>
      <c r="M67" s="2">
        <v>0</v>
      </c>
      <c r="N67" s="51">
        <v>0</v>
      </c>
      <c r="O67" s="29">
        <f t="shared" si="7"/>
        <v>0</v>
      </c>
      <c r="P67" s="44">
        <v>0</v>
      </c>
      <c r="Q67" s="2">
        <v>0</v>
      </c>
      <c r="R67" s="2">
        <v>0</v>
      </c>
      <c r="S67" s="2">
        <v>0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14</v>
      </c>
      <c r="H68" s="30">
        <v>8</v>
      </c>
      <c r="I68" s="31">
        <v>1</v>
      </c>
      <c r="J68" s="28">
        <f t="shared" si="5"/>
        <v>6</v>
      </c>
      <c r="K68" s="29">
        <f t="shared" si="6"/>
        <v>10</v>
      </c>
      <c r="L68" s="51">
        <v>0</v>
      </c>
      <c r="M68" s="2">
        <v>0</v>
      </c>
      <c r="N68" s="51">
        <v>6</v>
      </c>
      <c r="O68" s="29">
        <f t="shared" si="7"/>
        <v>10</v>
      </c>
      <c r="P68" s="44">
        <v>10</v>
      </c>
      <c r="Q68" s="2">
        <v>8</v>
      </c>
      <c r="R68" s="2">
        <v>4</v>
      </c>
      <c r="S68" s="2">
        <v>0</v>
      </c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2</v>
      </c>
      <c r="H70" s="30">
        <v>0</v>
      </c>
      <c r="I70" s="31">
        <v>0</v>
      </c>
      <c r="J70" s="28">
        <f t="shared" si="5"/>
        <v>2</v>
      </c>
      <c r="K70" s="29">
        <f t="shared" si="6"/>
        <v>3</v>
      </c>
      <c r="L70" s="51">
        <v>0</v>
      </c>
      <c r="M70" s="2">
        <v>0</v>
      </c>
      <c r="N70" s="51">
        <v>2</v>
      </c>
      <c r="O70" s="29">
        <f t="shared" si="7"/>
        <v>3</v>
      </c>
      <c r="P70" s="44">
        <v>1</v>
      </c>
      <c r="Q70" s="2">
        <v>0</v>
      </c>
      <c r="R70" s="2">
        <v>3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hidden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0</v>
      </c>
      <c r="H72" s="30">
        <v>0</v>
      </c>
      <c r="I72" s="31">
        <v>0</v>
      </c>
      <c r="J72" s="28">
        <f t="shared" si="5"/>
        <v>0</v>
      </c>
      <c r="K72" s="29">
        <f t="shared" si="6"/>
        <v>0</v>
      </c>
      <c r="L72" s="51">
        <v>0</v>
      </c>
      <c r="M72" s="2">
        <v>0</v>
      </c>
      <c r="N72" s="51">
        <v>0</v>
      </c>
      <c r="O72" s="29">
        <f t="shared" si="7"/>
        <v>0</v>
      </c>
      <c r="P72" s="44">
        <v>0</v>
      </c>
      <c r="Q72" s="2">
        <v>0</v>
      </c>
      <c r="R72" s="2">
        <v>0</v>
      </c>
      <c r="S72" s="2">
        <v>0</v>
      </c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0</v>
      </c>
      <c r="H78" s="30">
        <v>0</v>
      </c>
      <c r="I78" s="31">
        <v>0</v>
      </c>
      <c r="J78" s="28">
        <f t="shared" si="5"/>
        <v>0</v>
      </c>
      <c r="K78" s="29">
        <f t="shared" si="6"/>
        <v>0</v>
      </c>
      <c r="L78" s="51">
        <v>0</v>
      </c>
      <c r="M78" s="2">
        <v>0</v>
      </c>
      <c r="N78" s="51">
        <v>0</v>
      </c>
      <c r="O78" s="29">
        <f t="shared" si="7"/>
        <v>0</v>
      </c>
      <c r="P78" s="44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27</v>
      </c>
      <c r="H79" s="30">
        <v>10</v>
      </c>
      <c r="I79" s="31">
        <v>4</v>
      </c>
      <c r="J79" s="28">
        <f t="shared" si="5"/>
        <v>17</v>
      </c>
      <c r="K79" s="29">
        <f t="shared" si="6"/>
        <v>10</v>
      </c>
      <c r="L79" s="51">
        <v>8</v>
      </c>
      <c r="M79" s="2">
        <v>10</v>
      </c>
      <c r="N79" s="51">
        <v>9</v>
      </c>
      <c r="O79" s="29">
        <f t="shared" si="7"/>
        <v>3</v>
      </c>
      <c r="P79" s="44">
        <v>3</v>
      </c>
      <c r="Q79" s="2">
        <v>2</v>
      </c>
      <c r="R79" s="2">
        <v>2</v>
      </c>
      <c r="S79" s="2">
        <v>2</v>
      </c>
    </row>
    <row r="80" spans="1:19" customFormat="1" hidden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0</v>
      </c>
      <c r="H80" s="30">
        <v>0</v>
      </c>
      <c r="I80" s="31">
        <v>0</v>
      </c>
      <c r="J80" s="28">
        <f t="shared" si="5"/>
        <v>0</v>
      </c>
      <c r="K80" s="29">
        <f t="shared" si="6"/>
        <v>0</v>
      </c>
      <c r="L80" s="51">
        <v>0</v>
      </c>
      <c r="M80" s="2">
        <v>0</v>
      </c>
      <c r="N80" s="51">
        <v>0</v>
      </c>
      <c r="O80" s="29">
        <f t="shared" si="7"/>
        <v>0</v>
      </c>
      <c r="P80" s="44">
        <v>0</v>
      </c>
      <c r="Q80" s="2">
        <v>0</v>
      </c>
      <c r="R80" s="2">
        <v>0</v>
      </c>
      <c r="S80" s="2">
        <v>0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0</v>
      </c>
      <c r="H81" s="30">
        <v>0</v>
      </c>
      <c r="I81" s="31">
        <v>0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0</v>
      </c>
      <c r="H82" s="30">
        <v>0</v>
      </c>
      <c r="I82" s="31">
        <v>0</v>
      </c>
      <c r="J82" s="28">
        <f t="shared" si="5"/>
        <v>0</v>
      </c>
      <c r="K82" s="29">
        <f t="shared" si="6"/>
        <v>0</v>
      </c>
      <c r="L82" s="51">
        <v>0</v>
      </c>
      <c r="M82" s="2">
        <v>0</v>
      </c>
      <c r="N82" s="51">
        <v>0</v>
      </c>
      <c r="O82" s="29">
        <f t="shared" si="7"/>
        <v>0</v>
      </c>
      <c r="P82" s="44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1</v>
      </c>
      <c r="H85" s="30">
        <v>0</v>
      </c>
      <c r="I85" s="31">
        <v>0</v>
      </c>
      <c r="J85" s="28">
        <f t="shared" si="5"/>
        <v>1</v>
      </c>
      <c r="K85" s="29">
        <f t="shared" si="6"/>
        <v>1</v>
      </c>
      <c r="L85" s="51">
        <v>0</v>
      </c>
      <c r="M85" s="2">
        <v>0</v>
      </c>
      <c r="N85" s="51">
        <v>1</v>
      </c>
      <c r="O85" s="29">
        <f t="shared" si="7"/>
        <v>1</v>
      </c>
      <c r="P85" s="44">
        <v>1</v>
      </c>
      <c r="Q85" s="2">
        <v>0</v>
      </c>
      <c r="R85" s="2">
        <v>0</v>
      </c>
      <c r="S85" s="2">
        <v>0</v>
      </c>
    </row>
    <row r="86" spans="1:19" customFormat="1" hidden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0</v>
      </c>
      <c r="H86" s="30">
        <v>0</v>
      </c>
      <c r="I86" s="31">
        <v>0</v>
      </c>
      <c r="J86" s="28">
        <f t="shared" si="5"/>
        <v>0</v>
      </c>
      <c r="K86" s="29">
        <f t="shared" si="6"/>
        <v>0</v>
      </c>
      <c r="L86" s="51">
        <v>0</v>
      </c>
      <c r="M86" s="2">
        <v>0</v>
      </c>
      <c r="N86" s="51">
        <v>0</v>
      </c>
      <c r="O86" s="29">
        <f t="shared" si="7"/>
        <v>0</v>
      </c>
      <c r="P86" s="44">
        <v>0</v>
      </c>
      <c r="Q86" s="2">
        <v>0</v>
      </c>
      <c r="R86" s="2">
        <v>0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8</v>
      </c>
      <c r="H87" s="30">
        <v>7</v>
      </c>
      <c r="I87" s="31">
        <v>1</v>
      </c>
      <c r="J87" s="28">
        <f t="shared" si="5"/>
        <v>1</v>
      </c>
      <c r="K87" s="29">
        <f t="shared" si="6"/>
        <v>2</v>
      </c>
      <c r="L87" s="51">
        <v>0</v>
      </c>
      <c r="M87" s="2">
        <v>0</v>
      </c>
      <c r="N87" s="51">
        <v>1</v>
      </c>
      <c r="O87" s="29">
        <f t="shared" si="7"/>
        <v>2</v>
      </c>
      <c r="P87" s="44">
        <v>2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36</v>
      </c>
      <c r="H88" s="30">
        <v>20</v>
      </c>
      <c r="I88" s="31">
        <v>8</v>
      </c>
      <c r="J88" s="28">
        <f t="shared" si="5"/>
        <v>16</v>
      </c>
      <c r="K88" s="29">
        <f t="shared" si="6"/>
        <v>4</v>
      </c>
      <c r="L88" s="51">
        <v>4</v>
      </c>
      <c r="M88" s="2">
        <v>2</v>
      </c>
      <c r="N88" s="51">
        <v>12</v>
      </c>
      <c r="O88" s="29">
        <f t="shared" si="7"/>
        <v>4</v>
      </c>
      <c r="P88" s="44">
        <v>3</v>
      </c>
      <c r="Q88" s="2">
        <v>3</v>
      </c>
      <c r="R88" s="2">
        <v>2</v>
      </c>
      <c r="S88" s="2">
        <v>4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0</v>
      </c>
      <c r="H89" s="30">
        <v>0</v>
      </c>
      <c r="I89" s="31">
        <v>0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1</v>
      </c>
      <c r="H91" s="30">
        <v>0</v>
      </c>
      <c r="I91" s="31">
        <v>0</v>
      </c>
      <c r="J91" s="28">
        <f t="shared" si="5"/>
        <v>1</v>
      </c>
      <c r="K91" s="29">
        <f t="shared" si="6"/>
        <v>1</v>
      </c>
      <c r="L91" s="51">
        <v>1</v>
      </c>
      <c r="M91" s="2">
        <v>1</v>
      </c>
      <c r="N91" s="51">
        <v>0</v>
      </c>
      <c r="O91" s="29">
        <f t="shared" si="7"/>
        <v>0</v>
      </c>
      <c r="P91" s="44">
        <v>0</v>
      </c>
      <c r="Q91" s="2">
        <v>0</v>
      </c>
      <c r="R91" s="2">
        <v>0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27</v>
      </c>
      <c r="H95" s="30">
        <v>17</v>
      </c>
      <c r="I95" s="31">
        <v>11</v>
      </c>
      <c r="J95" s="28">
        <f t="shared" si="5"/>
        <v>10</v>
      </c>
      <c r="K95" s="29">
        <f t="shared" si="6"/>
        <v>25</v>
      </c>
      <c r="L95" s="51">
        <v>5</v>
      </c>
      <c r="M95" s="2">
        <v>3</v>
      </c>
      <c r="N95" s="51">
        <v>5</v>
      </c>
      <c r="O95" s="29">
        <f t="shared" si="7"/>
        <v>25</v>
      </c>
      <c r="P95" s="44">
        <v>10</v>
      </c>
      <c r="Q95" s="2">
        <v>25</v>
      </c>
      <c r="R95" s="2">
        <v>0</v>
      </c>
      <c r="S95" s="2">
        <v>10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hidden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0</v>
      </c>
      <c r="H97" s="30">
        <v>0</v>
      </c>
      <c r="I97" s="31">
        <v>0</v>
      </c>
      <c r="J97" s="28">
        <f t="shared" si="5"/>
        <v>0</v>
      </c>
      <c r="K97" s="29">
        <f t="shared" si="6"/>
        <v>0</v>
      </c>
      <c r="L97" s="51">
        <v>0</v>
      </c>
      <c r="M97" s="2">
        <v>0</v>
      </c>
      <c r="N97" s="51">
        <v>0</v>
      </c>
      <c r="O97" s="29">
        <f t="shared" si="7"/>
        <v>0</v>
      </c>
      <c r="P97" s="44">
        <v>0</v>
      </c>
      <c r="Q97" s="2">
        <v>0</v>
      </c>
      <c r="R97" s="2">
        <v>0</v>
      </c>
      <c r="S97" s="2">
        <v>0</v>
      </c>
    </row>
    <row r="98" spans="1:19" customFormat="1" hidden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0</v>
      </c>
      <c r="H98" s="30">
        <v>0</v>
      </c>
      <c r="I98" s="31">
        <v>0</v>
      </c>
      <c r="J98" s="28">
        <f t="shared" si="5"/>
        <v>0</v>
      </c>
      <c r="K98" s="29">
        <f t="shared" si="6"/>
        <v>0</v>
      </c>
      <c r="L98" s="51">
        <v>0</v>
      </c>
      <c r="M98" s="2">
        <v>0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15</v>
      </c>
      <c r="H99" s="30">
        <v>7</v>
      </c>
      <c r="I99" s="31">
        <v>1</v>
      </c>
      <c r="J99" s="28">
        <f t="shared" si="5"/>
        <v>8</v>
      </c>
      <c r="K99" s="29">
        <f t="shared" si="6"/>
        <v>4</v>
      </c>
      <c r="L99" s="51">
        <v>7</v>
      </c>
      <c r="M99" s="2">
        <v>4</v>
      </c>
      <c r="N99" s="51">
        <v>1</v>
      </c>
      <c r="O99" s="29">
        <f t="shared" si="7"/>
        <v>1</v>
      </c>
      <c r="P99" s="44">
        <v>1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7</v>
      </c>
      <c r="H100" s="30">
        <v>3</v>
      </c>
      <c r="I100" s="31">
        <v>1</v>
      </c>
      <c r="J100" s="28">
        <f t="shared" si="5"/>
        <v>4</v>
      </c>
      <c r="K100" s="29">
        <f t="shared" si="6"/>
        <v>2</v>
      </c>
      <c r="L100" s="51">
        <v>0</v>
      </c>
      <c r="M100" s="2">
        <v>0</v>
      </c>
      <c r="N100" s="51">
        <v>4</v>
      </c>
      <c r="O100" s="29">
        <f t="shared" si="7"/>
        <v>2</v>
      </c>
      <c r="P100" s="44">
        <v>2</v>
      </c>
      <c r="Q100" s="2">
        <v>1</v>
      </c>
      <c r="R100" s="2">
        <v>1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2</v>
      </c>
      <c r="H102" s="30">
        <v>0</v>
      </c>
      <c r="I102" s="31">
        <v>0</v>
      </c>
      <c r="J102" s="28">
        <f t="shared" si="5"/>
        <v>2</v>
      </c>
      <c r="K102" s="29">
        <f t="shared" si="6"/>
        <v>3</v>
      </c>
      <c r="L102" s="51">
        <v>0</v>
      </c>
      <c r="M102" s="2">
        <v>0</v>
      </c>
      <c r="N102" s="51">
        <v>2</v>
      </c>
      <c r="O102" s="29">
        <f t="shared" si="7"/>
        <v>3</v>
      </c>
      <c r="P102" s="44">
        <v>3</v>
      </c>
      <c r="Q102" s="2">
        <v>0</v>
      </c>
      <c r="R102" s="2">
        <v>0</v>
      </c>
      <c r="S102" s="2">
        <v>0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17</v>
      </c>
      <c r="H103" s="30">
        <v>14</v>
      </c>
      <c r="I103" s="31">
        <v>2</v>
      </c>
      <c r="J103" s="28">
        <f t="shared" si="5"/>
        <v>3</v>
      </c>
      <c r="K103" s="29">
        <f t="shared" si="6"/>
        <v>2</v>
      </c>
      <c r="L103" s="51">
        <v>0</v>
      </c>
      <c r="M103" s="2">
        <v>0</v>
      </c>
      <c r="N103" s="51">
        <v>3</v>
      </c>
      <c r="O103" s="29">
        <f t="shared" si="7"/>
        <v>2</v>
      </c>
      <c r="P103" s="44">
        <v>2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3</v>
      </c>
      <c r="H105" s="30">
        <v>2</v>
      </c>
      <c r="I105" s="31">
        <v>1</v>
      </c>
      <c r="J105" s="28">
        <f t="shared" si="5"/>
        <v>1</v>
      </c>
      <c r="K105" s="29">
        <f t="shared" si="6"/>
        <v>1</v>
      </c>
      <c r="L105" s="51">
        <v>1</v>
      </c>
      <c r="M105" s="2">
        <v>1</v>
      </c>
      <c r="N105" s="51">
        <v>0</v>
      </c>
      <c r="O105" s="29">
        <f t="shared" si="7"/>
        <v>0</v>
      </c>
      <c r="P105" s="44">
        <v>0</v>
      </c>
      <c r="Q105" s="2">
        <v>0</v>
      </c>
      <c r="R105" s="2">
        <v>0</v>
      </c>
      <c r="S105" s="2">
        <v>0</v>
      </c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0</v>
      </c>
      <c r="H106" s="30">
        <v>0</v>
      </c>
      <c r="I106" s="31">
        <v>0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5</v>
      </c>
      <c r="H108" s="30">
        <v>3</v>
      </c>
      <c r="I108" s="31">
        <v>1</v>
      </c>
      <c r="J108" s="28">
        <f t="shared" si="5"/>
        <v>2</v>
      </c>
      <c r="K108" s="29">
        <f t="shared" si="6"/>
        <v>1</v>
      </c>
      <c r="L108" s="51">
        <v>1</v>
      </c>
      <c r="M108" s="2">
        <v>1</v>
      </c>
      <c r="N108" s="51">
        <v>1</v>
      </c>
      <c r="O108" s="29">
        <f t="shared" si="7"/>
        <v>1</v>
      </c>
      <c r="P108" s="44">
        <v>1</v>
      </c>
      <c r="Q108" s="2">
        <v>0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1</v>
      </c>
      <c r="H109" s="30">
        <v>1</v>
      </c>
      <c r="I109" s="31">
        <v>1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hidden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0</v>
      </c>
      <c r="H110" s="30">
        <v>0</v>
      </c>
      <c r="I110" s="31">
        <v>0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hidden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0</v>
      </c>
      <c r="H111" s="30">
        <v>0</v>
      </c>
      <c r="I111" s="31">
        <v>0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11</v>
      </c>
      <c r="H113" s="30">
        <v>4</v>
      </c>
      <c r="I113" s="31">
        <v>5</v>
      </c>
      <c r="J113" s="28">
        <f t="shared" si="5"/>
        <v>7</v>
      </c>
      <c r="K113" s="29">
        <f t="shared" si="6"/>
        <v>1</v>
      </c>
      <c r="L113" s="51">
        <v>2</v>
      </c>
      <c r="M113" s="2">
        <v>1</v>
      </c>
      <c r="N113" s="51">
        <v>5</v>
      </c>
      <c r="O113" s="29">
        <f t="shared" si="7"/>
        <v>1</v>
      </c>
      <c r="P113" s="44">
        <v>1</v>
      </c>
      <c r="Q113" s="2">
        <v>0</v>
      </c>
      <c r="R113" s="2">
        <v>0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6</v>
      </c>
      <c r="H114" s="30">
        <v>6</v>
      </c>
      <c r="I114" s="31">
        <v>1</v>
      </c>
      <c r="J114" s="28">
        <f t="shared" si="5"/>
        <v>0</v>
      </c>
      <c r="K114" s="29">
        <f t="shared" si="6"/>
        <v>0</v>
      </c>
      <c r="L114" s="51">
        <v>0</v>
      </c>
      <c r="M114" s="2">
        <v>0</v>
      </c>
      <c r="N114" s="51">
        <v>0</v>
      </c>
      <c r="O114" s="29">
        <f t="shared" si="7"/>
        <v>0</v>
      </c>
      <c r="P114" s="44">
        <v>0</v>
      </c>
      <c r="Q114" s="2">
        <v>0</v>
      </c>
      <c r="R114" s="2">
        <v>0</v>
      </c>
      <c r="S114" s="2">
        <v>0</v>
      </c>
    </row>
    <row r="115" spans="1:19" customFormat="1" hidden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0</v>
      </c>
      <c r="H115" s="30">
        <v>0</v>
      </c>
      <c r="I115" s="31">
        <v>0</v>
      </c>
      <c r="J115" s="28">
        <f t="shared" si="5"/>
        <v>0</v>
      </c>
      <c r="K115" s="29">
        <f t="shared" si="6"/>
        <v>0</v>
      </c>
      <c r="L115" s="51">
        <v>0</v>
      </c>
      <c r="M115" s="2">
        <v>0</v>
      </c>
      <c r="N115" s="51">
        <v>0</v>
      </c>
      <c r="O115" s="29">
        <f t="shared" si="7"/>
        <v>0</v>
      </c>
      <c r="P115" s="44">
        <v>0</v>
      </c>
      <c r="Q115" s="2">
        <v>0</v>
      </c>
      <c r="R115" s="2">
        <v>0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10</v>
      </c>
      <c r="H116" s="30">
        <v>2</v>
      </c>
      <c r="I116" s="31">
        <v>2</v>
      </c>
      <c r="J116" s="28">
        <f t="shared" si="5"/>
        <v>8</v>
      </c>
      <c r="K116" s="29">
        <f t="shared" si="6"/>
        <v>5</v>
      </c>
      <c r="L116" s="51">
        <v>7</v>
      </c>
      <c r="M116" s="2">
        <v>5</v>
      </c>
      <c r="N116" s="51">
        <v>1</v>
      </c>
      <c r="O116" s="29">
        <f t="shared" si="7"/>
        <v>1</v>
      </c>
      <c r="P116" s="44">
        <v>0</v>
      </c>
      <c r="Q116" s="2">
        <v>0</v>
      </c>
      <c r="R116" s="2">
        <v>1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6</v>
      </c>
      <c r="H118" s="30">
        <v>3</v>
      </c>
      <c r="I118" s="31">
        <v>2</v>
      </c>
      <c r="J118" s="28">
        <f t="shared" si="5"/>
        <v>3</v>
      </c>
      <c r="K118" s="29">
        <f t="shared" si="6"/>
        <v>2</v>
      </c>
      <c r="L118" s="51">
        <v>1</v>
      </c>
      <c r="M118" s="2">
        <v>1</v>
      </c>
      <c r="N118" s="51">
        <v>2</v>
      </c>
      <c r="O118" s="29">
        <f t="shared" si="7"/>
        <v>2</v>
      </c>
      <c r="P118" s="44">
        <v>1</v>
      </c>
      <c r="Q118" s="2">
        <v>0</v>
      </c>
      <c r="R118" s="2">
        <v>2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2</v>
      </c>
      <c r="H119" s="30">
        <v>0</v>
      </c>
      <c r="I119" s="31">
        <v>0</v>
      </c>
      <c r="J119" s="28">
        <f t="shared" si="5"/>
        <v>2</v>
      </c>
      <c r="K119" s="29">
        <f t="shared" si="6"/>
        <v>1</v>
      </c>
      <c r="L119" s="51">
        <v>0</v>
      </c>
      <c r="M119" s="2">
        <v>0</v>
      </c>
      <c r="N119" s="51">
        <v>2</v>
      </c>
      <c r="O119" s="29">
        <f t="shared" si="7"/>
        <v>1</v>
      </c>
      <c r="P119" s="44">
        <v>0</v>
      </c>
      <c r="Q119" s="2">
        <v>0</v>
      </c>
      <c r="R119" s="2">
        <v>1</v>
      </c>
      <c r="S119" s="2">
        <v>1</v>
      </c>
    </row>
    <row r="120" spans="1:19" customFormat="1" hidden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0</v>
      </c>
      <c r="H120" s="30">
        <v>0</v>
      </c>
      <c r="I120" s="31">
        <v>0</v>
      </c>
      <c r="J120" s="28">
        <f t="shared" si="5"/>
        <v>0</v>
      </c>
      <c r="K120" s="29">
        <f t="shared" si="6"/>
        <v>0</v>
      </c>
      <c r="L120" s="51">
        <v>0</v>
      </c>
      <c r="M120" s="2">
        <v>0</v>
      </c>
      <c r="N120" s="51">
        <v>0</v>
      </c>
      <c r="O120" s="29">
        <f t="shared" si="7"/>
        <v>0</v>
      </c>
      <c r="P120" s="44">
        <v>0</v>
      </c>
      <c r="Q120" s="2">
        <v>0</v>
      </c>
      <c r="R120" s="2">
        <v>0</v>
      </c>
      <c r="S120" s="2">
        <v>0</v>
      </c>
    </row>
    <row r="121" spans="1:19" customFormat="1" hidden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0</v>
      </c>
      <c r="H121" s="30">
        <v>0</v>
      </c>
      <c r="I121" s="31">
        <v>0</v>
      </c>
      <c r="J121" s="28">
        <f t="shared" si="5"/>
        <v>0</v>
      </c>
      <c r="K121" s="29">
        <f t="shared" si="6"/>
        <v>0</v>
      </c>
      <c r="L121" s="51">
        <v>0</v>
      </c>
      <c r="M121" s="2">
        <v>0</v>
      </c>
      <c r="N121" s="51">
        <v>0</v>
      </c>
      <c r="O121" s="29">
        <f t="shared" si="7"/>
        <v>0</v>
      </c>
      <c r="P121" s="44">
        <v>0</v>
      </c>
      <c r="Q121" s="2">
        <v>0</v>
      </c>
      <c r="R121" s="2">
        <v>0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0</v>
      </c>
      <c r="H122" s="30">
        <v>0</v>
      </c>
      <c r="I122" s="31">
        <v>0</v>
      </c>
      <c r="J122" s="28">
        <f t="shared" si="5"/>
        <v>0</v>
      </c>
      <c r="K122" s="29">
        <f t="shared" si="6"/>
        <v>0</v>
      </c>
      <c r="L122" s="51">
        <v>0</v>
      </c>
      <c r="M122" s="2">
        <v>0</v>
      </c>
      <c r="N122" s="51">
        <v>0</v>
      </c>
      <c r="O122" s="29">
        <f t="shared" si="7"/>
        <v>0</v>
      </c>
      <c r="P122" s="44">
        <v>0</v>
      </c>
      <c r="Q122" s="2">
        <v>0</v>
      </c>
      <c r="R122" s="2">
        <v>0</v>
      </c>
      <c r="S122" s="2">
        <v>0</v>
      </c>
    </row>
    <row r="123" spans="1:19" customFormat="1" hidden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0</v>
      </c>
      <c r="H123" s="30">
        <v>0</v>
      </c>
      <c r="I123" s="31">
        <v>0</v>
      </c>
      <c r="J123" s="28">
        <f t="shared" si="5"/>
        <v>0</v>
      </c>
      <c r="K123" s="29">
        <f t="shared" si="6"/>
        <v>0</v>
      </c>
      <c r="L123" s="51">
        <v>0</v>
      </c>
      <c r="M123" s="2">
        <v>0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2</v>
      </c>
      <c r="H124" s="30">
        <v>0</v>
      </c>
      <c r="I124" s="31">
        <v>0</v>
      </c>
      <c r="J124" s="28">
        <f t="shared" si="5"/>
        <v>2</v>
      </c>
      <c r="K124" s="29">
        <f t="shared" si="6"/>
        <v>1</v>
      </c>
      <c r="L124" s="51">
        <v>1</v>
      </c>
      <c r="M124" s="2">
        <v>1</v>
      </c>
      <c r="N124" s="51">
        <v>1</v>
      </c>
      <c r="O124" s="29">
        <f t="shared" si="7"/>
        <v>1</v>
      </c>
      <c r="P124" s="44">
        <v>1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4</v>
      </c>
      <c r="H127" s="30">
        <v>0</v>
      </c>
      <c r="I127" s="31">
        <v>0</v>
      </c>
      <c r="J127" s="28">
        <f t="shared" si="5"/>
        <v>4</v>
      </c>
      <c r="K127" s="29">
        <f t="shared" si="6"/>
        <v>5</v>
      </c>
      <c r="L127" s="51">
        <v>0</v>
      </c>
      <c r="M127" s="2">
        <v>0</v>
      </c>
      <c r="N127" s="51">
        <v>4</v>
      </c>
      <c r="O127" s="29">
        <f t="shared" si="7"/>
        <v>5</v>
      </c>
      <c r="P127" s="44">
        <v>5</v>
      </c>
      <c r="Q127" s="2">
        <v>2</v>
      </c>
      <c r="R127" s="2">
        <v>1</v>
      </c>
      <c r="S127" s="2">
        <v>3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12</v>
      </c>
      <c r="H128" s="30">
        <v>7</v>
      </c>
      <c r="I128" s="31">
        <v>1</v>
      </c>
      <c r="J128" s="28">
        <f t="shared" si="5"/>
        <v>5</v>
      </c>
      <c r="K128" s="29">
        <f t="shared" si="6"/>
        <v>2</v>
      </c>
      <c r="L128" s="51">
        <v>2</v>
      </c>
      <c r="M128" s="2">
        <v>2</v>
      </c>
      <c r="N128" s="51">
        <v>3</v>
      </c>
      <c r="O128" s="29">
        <f t="shared" si="7"/>
        <v>1</v>
      </c>
      <c r="P128" s="44">
        <v>1</v>
      </c>
      <c r="Q128" s="2">
        <v>0</v>
      </c>
      <c r="R128" s="2">
        <v>1</v>
      </c>
      <c r="S128" s="2">
        <v>0</v>
      </c>
    </row>
    <row r="129" spans="1:19" customFormat="1" hidden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0</v>
      </c>
      <c r="H129" s="30">
        <v>0</v>
      </c>
      <c r="I129" s="31">
        <v>0</v>
      </c>
      <c r="J129" s="28">
        <f t="shared" si="5"/>
        <v>0</v>
      </c>
      <c r="K129" s="29">
        <f t="shared" si="6"/>
        <v>0</v>
      </c>
      <c r="L129" s="51">
        <v>0</v>
      </c>
      <c r="M129" s="2">
        <v>0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1</v>
      </c>
      <c r="H131" s="30">
        <v>0</v>
      </c>
      <c r="I131" s="31">
        <v>0</v>
      </c>
      <c r="J131" s="28">
        <f t="shared" si="9"/>
        <v>1</v>
      </c>
      <c r="K131" s="29">
        <f t="shared" si="10"/>
        <v>1</v>
      </c>
      <c r="L131" s="51">
        <v>0</v>
      </c>
      <c r="M131" s="2">
        <v>0</v>
      </c>
      <c r="N131" s="51">
        <v>1</v>
      </c>
      <c r="O131" s="29">
        <f t="shared" si="11"/>
        <v>1</v>
      </c>
      <c r="P131" s="44">
        <v>0</v>
      </c>
      <c r="Q131" s="2">
        <v>0</v>
      </c>
      <c r="R131" s="2">
        <v>1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2</v>
      </c>
      <c r="H132" s="30">
        <v>0</v>
      </c>
      <c r="I132" s="31">
        <v>0</v>
      </c>
      <c r="J132" s="28">
        <f t="shared" si="9"/>
        <v>2</v>
      </c>
      <c r="K132" s="29">
        <f t="shared" si="10"/>
        <v>10</v>
      </c>
      <c r="L132" s="51">
        <v>0</v>
      </c>
      <c r="M132" s="2">
        <v>0</v>
      </c>
      <c r="N132" s="51">
        <v>2</v>
      </c>
      <c r="O132" s="29">
        <f t="shared" si="11"/>
        <v>10</v>
      </c>
      <c r="P132" s="44">
        <v>10</v>
      </c>
      <c r="Q132" s="2">
        <v>0</v>
      </c>
      <c r="R132" s="2">
        <v>0</v>
      </c>
      <c r="S132" s="2">
        <v>1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1</v>
      </c>
      <c r="H133" s="30">
        <v>0</v>
      </c>
      <c r="I133" s="31">
        <v>0</v>
      </c>
      <c r="J133" s="28">
        <f t="shared" si="9"/>
        <v>1</v>
      </c>
      <c r="K133" s="29">
        <f t="shared" si="10"/>
        <v>1</v>
      </c>
      <c r="L133" s="51">
        <v>1</v>
      </c>
      <c r="M133" s="2">
        <v>1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3</v>
      </c>
      <c r="H134" s="30">
        <v>2</v>
      </c>
      <c r="I134" s="31">
        <v>1</v>
      </c>
      <c r="J134" s="28">
        <f t="shared" si="9"/>
        <v>1</v>
      </c>
      <c r="K134" s="29">
        <f t="shared" si="10"/>
        <v>17</v>
      </c>
      <c r="L134" s="51">
        <v>0</v>
      </c>
      <c r="M134" s="2">
        <v>0</v>
      </c>
      <c r="N134" s="51">
        <v>1</v>
      </c>
      <c r="O134" s="29">
        <f t="shared" si="11"/>
        <v>17</v>
      </c>
      <c r="P134" s="44">
        <v>0</v>
      </c>
      <c r="Q134" s="2">
        <v>0</v>
      </c>
      <c r="R134" s="2">
        <v>17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9</v>
      </c>
      <c r="H136" s="30">
        <v>8</v>
      </c>
      <c r="I136" s="31">
        <v>3</v>
      </c>
      <c r="J136" s="28">
        <f t="shared" si="9"/>
        <v>1</v>
      </c>
      <c r="K136" s="29">
        <f t="shared" si="10"/>
        <v>1</v>
      </c>
      <c r="L136" s="51">
        <v>1</v>
      </c>
      <c r="M136" s="2">
        <v>1</v>
      </c>
      <c r="N136" s="51">
        <v>0</v>
      </c>
      <c r="O136" s="29">
        <f t="shared" si="11"/>
        <v>0</v>
      </c>
      <c r="P136" s="44">
        <v>0</v>
      </c>
      <c r="Q136" s="2">
        <v>0</v>
      </c>
      <c r="R136" s="2">
        <v>0</v>
      </c>
      <c r="S136" s="2">
        <v>0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48</v>
      </c>
      <c r="H137" s="30">
        <v>31</v>
      </c>
      <c r="I137" s="31">
        <v>24</v>
      </c>
      <c r="J137" s="28">
        <f t="shared" si="9"/>
        <v>17</v>
      </c>
      <c r="K137" s="29">
        <f t="shared" si="10"/>
        <v>10</v>
      </c>
      <c r="L137" s="51">
        <v>4</v>
      </c>
      <c r="M137" s="2">
        <v>5</v>
      </c>
      <c r="N137" s="51">
        <v>13</v>
      </c>
      <c r="O137" s="29">
        <f t="shared" si="11"/>
        <v>10</v>
      </c>
      <c r="P137" s="44">
        <v>10</v>
      </c>
      <c r="Q137" s="2">
        <v>8</v>
      </c>
      <c r="R137" s="2">
        <v>6</v>
      </c>
      <c r="S137" s="2">
        <v>4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0</v>
      </c>
      <c r="H141" s="30">
        <v>0</v>
      </c>
      <c r="I141" s="31">
        <v>0</v>
      </c>
      <c r="J141" s="28">
        <f t="shared" si="9"/>
        <v>0</v>
      </c>
      <c r="K141" s="29">
        <f t="shared" si="10"/>
        <v>0</v>
      </c>
      <c r="L141" s="51">
        <v>0</v>
      </c>
      <c r="M141" s="2">
        <v>0</v>
      </c>
      <c r="N141" s="51">
        <v>0</v>
      </c>
      <c r="O141" s="29">
        <f t="shared" si="11"/>
        <v>0</v>
      </c>
      <c r="P141" s="44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42</v>
      </c>
      <c r="H142" s="30">
        <v>28</v>
      </c>
      <c r="I142" s="31">
        <v>13</v>
      </c>
      <c r="J142" s="28">
        <f t="shared" si="9"/>
        <v>14</v>
      </c>
      <c r="K142" s="29">
        <f t="shared" si="10"/>
        <v>10</v>
      </c>
      <c r="L142" s="51">
        <v>7</v>
      </c>
      <c r="M142" s="2">
        <v>10</v>
      </c>
      <c r="N142" s="51">
        <v>7</v>
      </c>
      <c r="O142" s="29">
        <f t="shared" si="11"/>
        <v>3</v>
      </c>
      <c r="P142" s="44">
        <v>3</v>
      </c>
      <c r="Q142" s="2">
        <v>1</v>
      </c>
      <c r="R142" s="2">
        <v>2</v>
      </c>
      <c r="S142" s="2">
        <v>1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63</v>
      </c>
      <c r="H143" s="30">
        <v>41</v>
      </c>
      <c r="I143" s="31">
        <v>23</v>
      </c>
      <c r="J143" s="28">
        <f t="shared" si="9"/>
        <v>22</v>
      </c>
      <c r="K143" s="29">
        <f t="shared" si="10"/>
        <v>50</v>
      </c>
      <c r="L143" s="51">
        <v>10</v>
      </c>
      <c r="M143" s="2">
        <v>50</v>
      </c>
      <c r="N143" s="51">
        <v>12</v>
      </c>
      <c r="O143" s="29">
        <f t="shared" si="11"/>
        <v>25</v>
      </c>
      <c r="P143" s="44">
        <v>25</v>
      </c>
      <c r="Q143" s="2">
        <v>10</v>
      </c>
      <c r="R143" s="2">
        <v>8</v>
      </c>
      <c r="S143" s="2">
        <v>15</v>
      </c>
    </row>
    <row r="144" spans="1:19" customFormat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3</v>
      </c>
      <c r="H144" s="30">
        <v>0</v>
      </c>
      <c r="I144" s="31">
        <v>0</v>
      </c>
      <c r="J144" s="28">
        <f t="shared" si="9"/>
        <v>3</v>
      </c>
      <c r="K144" s="29">
        <f t="shared" si="10"/>
        <v>1</v>
      </c>
      <c r="L144" s="51">
        <v>2</v>
      </c>
      <c r="M144" s="2">
        <v>1</v>
      </c>
      <c r="N144" s="51">
        <v>1</v>
      </c>
      <c r="O144" s="29">
        <f t="shared" si="11"/>
        <v>1</v>
      </c>
      <c r="P144" s="44">
        <v>0</v>
      </c>
      <c r="Q144" s="2">
        <v>0</v>
      </c>
      <c r="R144" s="2">
        <v>0</v>
      </c>
      <c r="S144" s="2">
        <v>1</v>
      </c>
    </row>
    <row r="145" spans="1:19" customFormat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22</v>
      </c>
      <c r="H145" s="30">
        <v>15</v>
      </c>
      <c r="I145" s="31">
        <v>20</v>
      </c>
      <c r="J145" s="28">
        <f t="shared" si="9"/>
        <v>7</v>
      </c>
      <c r="K145" s="29">
        <f t="shared" si="10"/>
        <v>5</v>
      </c>
      <c r="L145" s="51">
        <v>5</v>
      </c>
      <c r="M145" s="2">
        <v>5</v>
      </c>
      <c r="N145" s="51">
        <v>2</v>
      </c>
      <c r="O145" s="29">
        <f t="shared" si="11"/>
        <v>1</v>
      </c>
      <c r="P145" s="44">
        <v>1</v>
      </c>
      <c r="Q145" s="2">
        <v>0</v>
      </c>
      <c r="R145" s="2">
        <v>0</v>
      </c>
      <c r="S145" s="2">
        <v>0</v>
      </c>
    </row>
    <row r="146" spans="1:19" customFormat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32</v>
      </c>
      <c r="H146" s="30">
        <v>27</v>
      </c>
      <c r="I146" s="31">
        <v>20</v>
      </c>
      <c r="J146" s="28">
        <f t="shared" si="9"/>
        <v>5</v>
      </c>
      <c r="K146" s="29">
        <f t="shared" si="10"/>
        <v>7</v>
      </c>
      <c r="L146" s="51">
        <v>3</v>
      </c>
      <c r="M146" s="2">
        <v>3</v>
      </c>
      <c r="N146" s="51">
        <v>2</v>
      </c>
      <c r="O146" s="29">
        <f t="shared" si="11"/>
        <v>7</v>
      </c>
      <c r="P146" s="44">
        <v>7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4</v>
      </c>
      <c r="H147" s="30">
        <v>0</v>
      </c>
      <c r="I147" s="31">
        <v>0</v>
      </c>
      <c r="J147" s="28">
        <f t="shared" si="9"/>
        <v>4</v>
      </c>
      <c r="K147" s="29">
        <f t="shared" si="10"/>
        <v>4</v>
      </c>
      <c r="L147" s="51">
        <v>4</v>
      </c>
      <c r="M147" s="2">
        <v>4</v>
      </c>
      <c r="N147" s="51">
        <v>0</v>
      </c>
      <c r="O147" s="29">
        <f t="shared" si="11"/>
        <v>0</v>
      </c>
      <c r="P147" s="44">
        <v>0</v>
      </c>
      <c r="Q147" s="2">
        <v>0</v>
      </c>
      <c r="R147" s="2">
        <v>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10</v>
      </c>
      <c r="H148" s="30">
        <v>3</v>
      </c>
      <c r="I148" s="31">
        <v>1</v>
      </c>
      <c r="J148" s="28">
        <f t="shared" si="9"/>
        <v>7</v>
      </c>
      <c r="K148" s="29">
        <f t="shared" si="10"/>
        <v>4</v>
      </c>
      <c r="L148" s="51">
        <v>5</v>
      </c>
      <c r="M148" s="2">
        <v>4</v>
      </c>
      <c r="N148" s="51">
        <v>2</v>
      </c>
      <c r="O148" s="29">
        <f t="shared" si="11"/>
        <v>1</v>
      </c>
      <c r="P148" s="44">
        <v>1</v>
      </c>
      <c r="Q148" s="2">
        <v>0</v>
      </c>
      <c r="R148" s="2">
        <v>0</v>
      </c>
      <c r="S148" s="2">
        <v>0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4</v>
      </c>
      <c r="H150" s="30">
        <v>3</v>
      </c>
      <c r="I150" s="31">
        <v>1</v>
      </c>
      <c r="J150" s="28">
        <f t="shared" si="9"/>
        <v>1</v>
      </c>
      <c r="K150" s="29">
        <f t="shared" si="10"/>
        <v>2</v>
      </c>
      <c r="L150" s="51">
        <v>0</v>
      </c>
      <c r="M150" s="2">
        <v>0</v>
      </c>
      <c r="N150" s="51">
        <v>1</v>
      </c>
      <c r="O150" s="29">
        <f t="shared" si="11"/>
        <v>2</v>
      </c>
      <c r="P150" s="44">
        <v>0</v>
      </c>
      <c r="Q150" s="2">
        <v>2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17</v>
      </c>
      <c r="H152" s="30">
        <v>8</v>
      </c>
      <c r="I152" s="31">
        <v>5</v>
      </c>
      <c r="J152" s="28">
        <f t="shared" si="9"/>
        <v>9</v>
      </c>
      <c r="K152" s="29">
        <f t="shared" si="10"/>
        <v>2</v>
      </c>
      <c r="L152" s="51">
        <v>4</v>
      </c>
      <c r="M152" s="2">
        <v>2</v>
      </c>
      <c r="N152" s="51">
        <v>5</v>
      </c>
      <c r="O152" s="29">
        <f t="shared" si="11"/>
        <v>2</v>
      </c>
      <c r="P152" s="44">
        <v>1</v>
      </c>
      <c r="Q152" s="2">
        <v>2</v>
      </c>
      <c r="R152" s="2">
        <v>1</v>
      </c>
      <c r="S152" s="2">
        <v>1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7</v>
      </c>
      <c r="H153" s="30">
        <v>5</v>
      </c>
      <c r="I153" s="31">
        <v>5</v>
      </c>
      <c r="J153" s="28">
        <f t="shared" si="9"/>
        <v>2</v>
      </c>
      <c r="K153" s="29">
        <f t="shared" si="10"/>
        <v>1</v>
      </c>
      <c r="L153" s="51">
        <v>1</v>
      </c>
      <c r="M153" s="2">
        <v>1</v>
      </c>
      <c r="N153" s="51">
        <v>1</v>
      </c>
      <c r="O153" s="29">
        <f t="shared" si="11"/>
        <v>1</v>
      </c>
      <c r="P153" s="44">
        <v>0</v>
      </c>
      <c r="Q153" s="2">
        <v>1</v>
      </c>
      <c r="R153" s="2">
        <v>0</v>
      </c>
      <c r="S153" s="2">
        <v>0</v>
      </c>
    </row>
    <row r="154" spans="1:19" customFormat="1" hidden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0</v>
      </c>
      <c r="H154" s="30">
        <v>0</v>
      </c>
      <c r="I154" s="31">
        <v>0</v>
      </c>
      <c r="J154" s="28">
        <f t="shared" si="9"/>
        <v>0</v>
      </c>
      <c r="K154" s="29">
        <f t="shared" si="10"/>
        <v>0</v>
      </c>
      <c r="L154" s="51">
        <v>0</v>
      </c>
      <c r="M154" s="2">
        <v>0</v>
      </c>
      <c r="N154" s="51">
        <v>0</v>
      </c>
      <c r="O154" s="29">
        <f t="shared" si="11"/>
        <v>0</v>
      </c>
      <c r="P154" s="44">
        <v>0</v>
      </c>
      <c r="Q154" s="2">
        <v>0</v>
      </c>
      <c r="R154" s="2">
        <v>0</v>
      </c>
      <c r="S154" s="2">
        <v>0</v>
      </c>
    </row>
    <row r="155" spans="1:19" customFormat="1" hidden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0</v>
      </c>
      <c r="H155" s="30">
        <v>0</v>
      </c>
      <c r="I155" s="31">
        <v>0</v>
      </c>
      <c r="J155" s="28">
        <f t="shared" si="9"/>
        <v>0</v>
      </c>
      <c r="K155" s="29">
        <f t="shared" si="10"/>
        <v>0</v>
      </c>
      <c r="L155" s="51">
        <v>0</v>
      </c>
      <c r="M155" s="2">
        <v>0</v>
      </c>
      <c r="N155" s="51">
        <v>0</v>
      </c>
      <c r="O155" s="29">
        <f t="shared" si="11"/>
        <v>0</v>
      </c>
      <c r="P155" s="44">
        <v>0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7</v>
      </c>
      <c r="H156" s="30">
        <v>3</v>
      </c>
      <c r="I156" s="31">
        <v>4</v>
      </c>
      <c r="J156" s="28">
        <f t="shared" si="9"/>
        <v>4</v>
      </c>
      <c r="K156" s="29">
        <f t="shared" si="10"/>
        <v>7</v>
      </c>
      <c r="L156" s="51">
        <v>2</v>
      </c>
      <c r="M156" s="2">
        <v>1</v>
      </c>
      <c r="N156" s="51">
        <v>2</v>
      </c>
      <c r="O156" s="29">
        <f t="shared" si="11"/>
        <v>7</v>
      </c>
      <c r="P156" s="44">
        <v>6</v>
      </c>
      <c r="Q156" s="2">
        <v>7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hidden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0</v>
      </c>
      <c r="H158" s="30">
        <v>0</v>
      </c>
      <c r="I158" s="31">
        <v>0</v>
      </c>
      <c r="J158" s="28">
        <f t="shared" si="9"/>
        <v>0</v>
      </c>
      <c r="K158" s="29">
        <f t="shared" si="10"/>
        <v>0</v>
      </c>
      <c r="L158" s="51">
        <v>0</v>
      </c>
      <c r="M158" s="2">
        <v>0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31</v>
      </c>
      <c r="H159" s="30">
        <v>18</v>
      </c>
      <c r="I159" s="31">
        <v>2</v>
      </c>
      <c r="J159" s="28">
        <f t="shared" si="9"/>
        <v>13</v>
      </c>
      <c r="K159" s="29">
        <f t="shared" si="10"/>
        <v>4</v>
      </c>
      <c r="L159" s="51">
        <v>7</v>
      </c>
      <c r="M159" s="2">
        <v>3</v>
      </c>
      <c r="N159" s="51">
        <v>6</v>
      </c>
      <c r="O159" s="29">
        <f t="shared" si="11"/>
        <v>4</v>
      </c>
      <c r="P159" s="44">
        <v>4</v>
      </c>
      <c r="Q159" s="2">
        <v>0</v>
      </c>
      <c r="R159" s="2">
        <v>0</v>
      </c>
      <c r="S159" s="2">
        <v>2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15</v>
      </c>
      <c r="H160" s="30">
        <v>3</v>
      </c>
      <c r="I160" s="31">
        <v>1</v>
      </c>
      <c r="J160" s="28">
        <f t="shared" si="9"/>
        <v>12</v>
      </c>
      <c r="K160" s="29">
        <f t="shared" si="10"/>
        <v>5</v>
      </c>
      <c r="L160" s="51">
        <v>11</v>
      </c>
      <c r="M160" s="2">
        <v>5</v>
      </c>
      <c r="N160" s="51">
        <v>1</v>
      </c>
      <c r="O160" s="29">
        <f t="shared" si="11"/>
        <v>2</v>
      </c>
      <c r="P160" s="44">
        <v>0</v>
      </c>
      <c r="Q160" s="2">
        <v>0</v>
      </c>
      <c r="R160" s="2">
        <v>0</v>
      </c>
      <c r="S160" s="2">
        <v>2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4</v>
      </c>
      <c r="H161" s="30">
        <v>0</v>
      </c>
      <c r="I161" s="31">
        <v>0</v>
      </c>
      <c r="J161" s="28">
        <f t="shared" si="9"/>
        <v>4</v>
      </c>
      <c r="K161" s="29">
        <f t="shared" si="10"/>
        <v>1</v>
      </c>
      <c r="L161" s="51">
        <v>1</v>
      </c>
      <c r="M161" s="2">
        <v>1</v>
      </c>
      <c r="N161" s="51">
        <v>3</v>
      </c>
      <c r="O161" s="29">
        <f t="shared" si="11"/>
        <v>1</v>
      </c>
      <c r="P161" s="44">
        <v>1</v>
      </c>
      <c r="Q161" s="2">
        <v>1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4</v>
      </c>
      <c r="H162" s="30">
        <v>2</v>
      </c>
      <c r="I162" s="31">
        <v>3</v>
      </c>
      <c r="J162" s="28">
        <f t="shared" si="9"/>
        <v>2</v>
      </c>
      <c r="K162" s="29">
        <f t="shared" si="10"/>
        <v>2</v>
      </c>
      <c r="L162" s="51">
        <v>1</v>
      </c>
      <c r="M162" s="2">
        <v>2</v>
      </c>
      <c r="N162" s="51">
        <v>1</v>
      </c>
      <c r="O162" s="29">
        <f t="shared" si="11"/>
        <v>1</v>
      </c>
      <c r="P162" s="44">
        <v>0</v>
      </c>
      <c r="Q162" s="2">
        <v>1</v>
      </c>
      <c r="R162" s="2">
        <v>0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0</v>
      </c>
      <c r="H164" s="30">
        <v>0</v>
      </c>
      <c r="I164" s="31">
        <v>0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41</v>
      </c>
      <c r="H167" s="30">
        <v>27</v>
      </c>
      <c r="I167" s="31">
        <v>7</v>
      </c>
      <c r="J167" s="28">
        <f t="shared" si="9"/>
        <v>14</v>
      </c>
      <c r="K167" s="29">
        <f t="shared" si="10"/>
        <v>20</v>
      </c>
      <c r="L167" s="51">
        <v>4</v>
      </c>
      <c r="M167" s="2">
        <v>4</v>
      </c>
      <c r="N167" s="51">
        <v>10</v>
      </c>
      <c r="O167" s="29">
        <f t="shared" si="11"/>
        <v>20</v>
      </c>
      <c r="P167" s="44">
        <v>6</v>
      </c>
      <c r="Q167" s="2">
        <v>15</v>
      </c>
      <c r="R167" s="2">
        <v>8</v>
      </c>
      <c r="S167" s="2">
        <v>20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9</v>
      </c>
      <c r="H168" s="30">
        <v>6</v>
      </c>
      <c r="I168" s="31">
        <v>5</v>
      </c>
      <c r="J168" s="28">
        <f t="shared" si="9"/>
        <v>3</v>
      </c>
      <c r="K168" s="29">
        <f t="shared" si="10"/>
        <v>1</v>
      </c>
      <c r="L168" s="51">
        <v>1</v>
      </c>
      <c r="M168" s="2">
        <v>1</v>
      </c>
      <c r="N168" s="51">
        <v>2</v>
      </c>
      <c r="O168" s="29">
        <f t="shared" si="11"/>
        <v>1</v>
      </c>
      <c r="P168" s="44">
        <v>1</v>
      </c>
      <c r="Q168" s="2">
        <v>1</v>
      </c>
      <c r="R168" s="2">
        <v>0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43</v>
      </c>
      <c r="H169" s="30">
        <v>31</v>
      </c>
      <c r="I169" s="31">
        <v>35</v>
      </c>
      <c r="J169" s="28">
        <f t="shared" si="9"/>
        <v>12</v>
      </c>
      <c r="K169" s="29">
        <f t="shared" si="10"/>
        <v>2</v>
      </c>
      <c r="L169" s="51">
        <v>6</v>
      </c>
      <c r="M169" s="2">
        <v>2</v>
      </c>
      <c r="N169" s="51">
        <v>6</v>
      </c>
      <c r="O169" s="29">
        <f t="shared" si="11"/>
        <v>2</v>
      </c>
      <c r="P169" s="44">
        <v>2</v>
      </c>
      <c r="Q169" s="2">
        <v>1</v>
      </c>
      <c r="R169" s="2">
        <v>1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0</v>
      </c>
      <c r="H173" s="30">
        <v>0</v>
      </c>
      <c r="I173" s="31">
        <v>0</v>
      </c>
      <c r="J173" s="28">
        <f t="shared" si="9"/>
        <v>0</v>
      </c>
      <c r="K173" s="29">
        <f t="shared" si="10"/>
        <v>0</v>
      </c>
      <c r="L173" s="51">
        <v>0</v>
      </c>
      <c r="M173" s="2">
        <v>0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3</v>
      </c>
      <c r="H174" s="30">
        <v>3</v>
      </c>
      <c r="I174" s="31">
        <v>2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1</v>
      </c>
      <c r="H175" s="30">
        <v>0</v>
      </c>
      <c r="I175" s="31">
        <v>0</v>
      </c>
      <c r="J175" s="28">
        <f t="shared" si="9"/>
        <v>1</v>
      </c>
      <c r="K175" s="29">
        <f t="shared" si="10"/>
        <v>1</v>
      </c>
      <c r="L175" s="51">
        <v>0</v>
      </c>
      <c r="M175" s="2">
        <v>0</v>
      </c>
      <c r="N175" s="51">
        <v>1</v>
      </c>
      <c r="O175" s="29">
        <f t="shared" si="11"/>
        <v>1</v>
      </c>
      <c r="P175" s="44">
        <v>0</v>
      </c>
      <c r="Q175" s="2">
        <v>0</v>
      </c>
      <c r="R175" s="2">
        <v>1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4</v>
      </c>
      <c r="H179" s="30">
        <v>3</v>
      </c>
      <c r="I179" s="31">
        <v>1</v>
      </c>
      <c r="J179" s="28">
        <f t="shared" si="9"/>
        <v>1</v>
      </c>
      <c r="K179" s="29">
        <f t="shared" si="10"/>
        <v>1</v>
      </c>
      <c r="L179" s="51">
        <v>0</v>
      </c>
      <c r="M179" s="2">
        <v>0</v>
      </c>
      <c r="N179" s="51">
        <v>1</v>
      </c>
      <c r="O179" s="29">
        <f t="shared" si="11"/>
        <v>1</v>
      </c>
      <c r="P179" s="44">
        <v>0</v>
      </c>
      <c r="Q179" s="2">
        <v>0</v>
      </c>
      <c r="R179" s="2">
        <v>1</v>
      </c>
      <c r="S179" s="2">
        <v>0</v>
      </c>
    </row>
    <row r="180" spans="1:19" customFormat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7</v>
      </c>
      <c r="H180" s="30">
        <v>6</v>
      </c>
      <c r="I180" s="31">
        <v>5</v>
      </c>
      <c r="J180" s="28">
        <f t="shared" si="9"/>
        <v>1</v>
      </c>
      <c r="K180" s="29">
        <f t="shared" si="10"/>
        <v>3</v>
      </c>
      <c r="L180" s="51">
        <v>1</v>
      </c>
      <c r="M180" s="2">
        <v>3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9</v>
      </c>
      <c r="H184" s="30">
        <v>2</v>
      </c>
      <c r="I184" s="31">
        <v>4</v>
      </c>
      <c r="J184" s="28">
        <f t="shared" si="9"/>
        <v>7</v>
      </c>
      <c r="K184" s="29">
        <f t="shared" si="10"/>
        <v>10</v>
      </c>
      <c r="L184" s="51">
        <v>7</v>
      </c>
      <c r="M184" s="2">
        <v>10</v>
      </c>
      <c r="N184" s="51">
        <v>0</v>
      </c>
      <c r="O184" s="29">
        <f t="shared" si="11"/>
        <v>0</v>
      </c>
      <c r="P184" s="44">
        <v>0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2</v>
      </c>
      <c r="H188" s="30">
        <v>0</v>
      </c>
      <c r="I188" s="31">
        <v>0</v>
      </c>
      <c r="J188" s="28">
        <f t="shared" si="9"/>
        <v>2</v>
      </c>
      <c r="K188" s="29">
        <f t="shared" si="10"/>
        <v>2</v>
      </c>
      <c r="L188" s="51">
        <v>1</v>
      </c>
      <c r="M188" s="2">
        <v>1</v>
      </c>
      <c r="N188" s="51">
        <v>1</v>
      </c>
      <c r="O188" s="29">
        <f t="shared" si="11"/>
        <v>2</v>
      </c>
      <c r="P188" s="44">
        <v>0</v>
      </c>
      <c r="Q188" s="2">
        <v>0</v>
      </c>
      <c r="R188" s="2">
        <v>0</v>
      </c>
      <c r="S188" s="2">
        <v>2</v>
      </c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0</v>
      </c>
      <c r="H189" s="30">
        <v>0</v>
      </c>
      <c r="I189" s="31">
        <v>0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5</v>
      </c>
      <c r="H191" s="30">
        <v>4</v>
      </c>
      <c r="I191" s="31">
        <v>3</v>
      </c>
      <c r="J191" s="28">
        <f t="shared" si="9"/>
        <v>1</v>
      </c>
      <c r="K191" s="29">
        <f t="shared" si="10"/>
        <v>4</v>
      </c>
      <c r="L191" s="51">
        <v>1</v>
      </c>
      <c r="M191" s="2">
        <v>4</v>
      </c>
      <c r="N191" s="51">
        <v>0</v>
      </c>
      <c r="O191" s="29">
        <f t="shared" si="11"/>
        <v>0</v>
      </c>
      <c r="P191" s="44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14</v>
      </c>
      <c r="H192" s="30">
        <v>11</v>
      </c>
      <c r="I192" s="31">
        <v>2</v>
      </c>
      <c r="J192" s="28">
        <f t="shared" si="9"/>
        <v>3</v>
      </c>
      <c r="K192" s="29">
        <f t="shared" si="10"/>
        <v>2</v>
      </c>
      <c r="L192" s="51">
        <v>1</v>
      </c>
      <c r="M192" s="2">
        <v>1</v>
      </c>
      <c r="N192" s="51">
        <v>2</v>
      </c>
      <c r="O192" s="29">
        <f t="shared" si="11"/>
        <v>2</v>
      </c>
      <c r="P192" s="44">
        <v>2</v>
      </c>
      <c r="Q192" s="2">
        <v>0</v>
      </c>
      <c r="R192" s="2">
        <v>0</v>
      </c>
      <c r="S192" s="2">
        <v>0</v>
      </c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0</v>
      </c>
      <c r="H193" s="30">
        <v>0</v>
      </c>
      <c r="I193" s="31">
        <v>0</v>
      </c>
      <c r="J193" s="28">
        <f t="shared" si="9"/>
        <v>0</v>
      </c>
      <c r="K193" s="29">
        <f t="shared" si="10"/>
        <v>0</v>
      </c>
      <c r="L193" s="51">
        <v>0</v>
      </c>
      <c r="M193" s="2">
        <v>0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hidden="1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0</v>
      </c>
      <c r="H195" s="30">
        <v>0</v>
      </c>
      <c r="I195" s="31">
        <v>0</v>
      </c>
      <c r="J195" s="28">
        <f t="shared" si="13"/>
        <v>0</v>
      </c>
      <c r="K195" s="29">
        <f t="shared" si="14"/>
        <v>0</v>
      </c>
      <c r="L195" s="51">
        <v>0</v>
      </c>
      <c r="M195" s="2">
        <v>0</v>
      </c>
      <c r="N195" s="51">
        <v>0</v>
      </c>
      <c r="O195" s="29">
        <f t="shared" si="15"/>
        <v>0</v>
      </c>
      <c r="P195" s="44">
        <v>0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3" t="s">
        <v>435</v>
      </c>
      <c r="F197" s="16" t="s">
        <v>436</v>
      </c>
      <c r="G197" s="46">
        <f t="shared" si="12"/>
        <v>4</v>
      </c>
      <c r="H197" s="30">
        <v>2</v>
      </c>
      <c r="I197" s="31">
        <v>2</v>
      </c>
      <c r="J197" s="28">
        <f t="shared" si="13"/>
        <v>2</v>
      </c>
      <c r="K197" s="29">
        <f t="shared" si="14"/>
        <v>2</v>
      </c>
      <c r="L197" s="51">
        <v>0</v>
      </c>
      <c r="M197" s="2">
        <v>0</v>
      </c>
      <c r="N197" s="51">
        <v>2</v>
      </c>
      <c r="O197" s="29">
        <f t="shared" si="15"/>
        <v>2</v>
      </c>
      <c r="P197" s="44">
        <v>0</v>
      </c>
      <c r="Q197" s="2">
        <v>0</v>
      </c>
      <c r="R197" s="2">
        <v>2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hidden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0</v>
      </c>
      <c r="H199" s="30">
        <v>0</v>
      </c>
      <c r="I199" s="31">
        <v>0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0</v>
      </c>
      <c r="H200" s="30">
        <v>0</v>
      </c>
      <c r="I200" s="31">
        <v>0</v>
      </c>
      <c r="J200" s="28">
        <f t="shared" si="13"/>
        <v>0</v>
      </c>
      <c r="K200" s="29">
        <f t="shared" si="14"/>
        <v>0</v>
      </c>
      <c r="L200" s="51">
        <v>0</v>
      </c>
      <c r="M200" s="2">
        <v>0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3</v>
      </c>
      <c r="H201" s="30">
        <v>0</v>
      </c>
      <c r="I201" s="31">
        <v>0</v>
      </c>
      <c r="J201" s="28">
        <f t="shared" si="13"/>
        <v>3</v>
      </c>
      <c r="K201" s="29">
        <f t="shared" si="14"/>
        <v>2</v>
      </c>
      <c r="L201" s="51">
        <v>3</v>
      </c>
      <c r="M201" s="2">
        <v>2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16</v>
      </c>
      <c r="H202" s="30">
        <v>1</v>
      </c>
      <c r="I202" s="31">
        <v>1</v>
      </c>
      <c r="J202" s="28">
        <f t="shared" si="13"/>
        <v>15</v>
      </c>
      <c r="K202" s="29">
        <f t="shared" si="14"/>
        <v>15</v>
      </c>
      <c r="L202" s="51">
        <v>12</v>
      </c>
      <c r="M202" s="2">
        <v>15</v>
      </c>
      <c r="N202" s="51">
        <v>3</v>
      </c>
      <c r="O202" s="29">
        <f t="shared" si="15"/>
        <v>1</v>
      </c>
      <c r="P202" s="44">
        <v>1</v>
      </c>
      <c r="Q202" s="2">
        <v>1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hidden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0</v>
      </c>
      <c r="H206" s="30">
        <v>0</v>
      </c>
      <c r="I206" s="31">
        <v>0</v>
      </c>
      <c r="J206" s="28">
        <f t="shared" si="13"/>
        <v>0</v>
      </c>
      <c r="K206" s="29">
        <f t="shared" si="14"/>
        <v>0</v>
      </c>
      <c r="L206" s="51">
        <v>0</v>
      </c>
      <c r="M206" s="2">
        <v>0</v>
      </c>
      <c r="N206" s="51">
        <v>0</v>
      </c>
      <c r="O206" s="29">
        <f t="shared" si="15"/>
        <v>0</v>
      </c>
      <c r="P206" s="44">
        <v>0</v>
      </c>
      <c r="Q206" s="2">
        <v>0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hidden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0</v>
      </c>
      <c r="H212" s="30">
        <v>0</v>
      </c>
      <c r="I212" s="31">
        <v>0</v>
      </c>
      <c r="J212" s="28">
        <f t="shared" si="13"/>
        <v>0</v>
      </c>
      <c r="K212" s="29">
        <f t="shared" si="14"/>
        <v>0</v>
      </c>
      <c r="L212" s="51">
        <v>0</v>
      </c>
      <c r="M212" s="2">
        <v>0</v>
      </c>
      <c r="N212" s="51">
        <v>0</v>
      </c>
      <c r="O212" s="29">
        <f t="shared" si="15"/>
        <v>0</v>
      </c>
      <c r="P212" s="44">
        <v>0</v>
      </c>
      <c r="Q212" s="2">
        <v>0</v>
      </c>
      <c r="R212" s="2">
        <v>0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36</v>
      </c>
      <c r="H213" s="30">
        <v>26</v>
      </c>
      <c r="I213" s="31">
        <v>2</v>
      </c>
      <c r="J213" s="28">
        <f t="shared" si="13"/>
        <v>10</v>
      </c>
      <c r="K213" s="29">
        <f t="shared" si="14"/>
        <v>3</v>
      </c>
      <c r="L213" s="51">
        <v>3</v>
      </c>
      <c r="M213" s="2">
        <v>1</v>
      </c>
      <c r="N213" s="51">
        <v>7</v>
      </c>
      <c r="O213" s="29">
        <f t="shared" si="15"/>
        <v>3</v>
      </c>
      <c r="P213" s="44">
        <v>3</v>
      </c>
      <c r="Q213" s="2">
        <v>2</v>
      </c>
      <c r="R213" s="2">
        <v>2</v>
      </c>
      <c r="S213" s="2">
        <v>0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hidden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0</v>
      </c>
      <c r="H215" s="30">
        <v>0</v>
      </c>
      <c r="I215" s="31">
        <v>0</v>
      </c>
      <c r="J215" s="28">
        <f t="shared" si="13"/>
        <v>0</v>
      </c>
      <c r="K215" s="29">
        <f t="shared" si="14"/>
        <v>0</v>
      </c>
      <c r="L215" s="51">
        <v>0</v>
      </c>
      <c r="M215" s="2">
        <v>0</v>
      </c>
      <c r="N215" s="51">
        <v>0</v>
      </c>
      <c r="O215" s="29">
        <f t="shared" si="15"/>
        <v>0</v>
      </c>
      <c r="P215" s="44">
        <v>0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11</v>
      </c>
      <c r="H216" s="30">
        <v>5</v>
      </c>
      <c r="I216" s="31">
        <v>5</v>
      </c>
      <c r="J216" s="28">
        <f t="shared" si="13"/>
        <v>6</v>
      </c>
      <c r="K216" s="29">
        <f t="shared" si="14"/>
        <v>2</v>
      </c>
      <c r="L216" s="51">
        <v>2</v>
      </c>
      <c r="M216" s="2">
        <v>2</v>
      </c>
      <c r="N216" s="51">
        <v>4</v>
      </c>
      <c r="O216" s="29">
        <f t="shared" si="15"/>
        <v>2</v>
      </c>
      <c r="P216" s="44">
        <v>0</v>
      </c>
      <c r="Q216" s="2">
        <v>0</v>
      </c>
      <c r="R216" s="2">
        <v>2</v>
      </c>
      <c r="S216" s="2">
        <v>0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hidden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0</v>
      </c>
      <c r="H220" s="30">
        <v>0</v>
      </c>
      <c r="I220" s="31">
        <v>0</v>
      </c>
      <c r="J220" s="28">
        <f t="shared" si="13"/>
        <v>0</v>
      </c>
      <c r="K220" s="29">
        <f t="shared" si="14"/>
        <v>0</v>
      </c>
      <c r="L220" s="51">
        <v>0</v>
      </c>
      <c r="M220" s="2">
        <v>0</v>
      </c>
      <c r="N220" s="51">
        <v>0</v>
      </c>
      <c r="O220" s="29">
        <f t="shared" si="15"/>
        <v>0</v>
      </c>
      <c r="P220" s="44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5</v>
      </c>
      <c r="H222" s="30">
        <v>0</v>
      </c>
      <c r="I222" s="31">
        <v>0</v>
      </c>
      <c r="J222" s="28">
        <f t="shared" si="13"/>
        <v>5</v>
      </c>
      <c r="K222" s="29">
        <f t="shared" si="14"/>
        <v>2</v>
      </c>
      <c r="L222" s="51">
        <v>1</v>
      </c>
      <c r="M222" s="2">
        <v>1</v>
      </c>
      <c r="N222" s="51">
        <v>4</v>
      </c>
      <c r="O222" s="29">
        <f t="shared" si="15"/>
        <v>2</v>
      </c>
      <c r="P222" s="44">
        <v>1</v>
      </c>
      <c r="Q222" s="2">
        <v>0</v>
      </c>
      <c r="R222" s="2">
        <v>2</v>
      </c>
      <c r="S222" s="2">
        <v>2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0</v>
      </c>
      <c r="H227" s="30">
        <v>0</v>
      </c>
      <c r="I227" s="31">
        <v>0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1</v>
      </c>
      <c r="H230" s="30">
        <v>0</v>
      </c>
      <c r="I230" s="31">
        <v>0</v>
      </c>
      <c r="J230" s="28">
        <f t="shared" si="13"/>
        <v>1</v>
      </c>
      <c r="K230" s="29">
        <f t="shared" si="14"/>
        <v>1</v>
      </c>
      <c r="L230" s="51">
        <v>0</v>
      </c>
      <c r="M230" s="2">
        <v>0</v>
      </c>
      <c r="N230" s="51">
        <v>1</v>
      </c>
      <c r="O230" s="29">
        <f t="shared" si="15"/>
        <v>1</v>
      </c>
      <c r="P230" s="44">
        <v>1</v>
      </c>
      <c r="Q230" s="2">
        <v>0</v>
      </c>
      <c r="R230" s="2">
        <v>0</v>
      </c>
      <c r="S230" s="2">
        <v>0</v>
      </c>
    </row>
    <row r="231" spans="1:19" customFormat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8</v>
      </c>
      <c r="H231" s="30">
        <v>5</v>
      </c>
      <c r="I231" s="31">
        <v>3</v>
      </c>
      <c r="J231" s="28">
        <f t="shared" si="13"/>
        <v>3</v>
      </c>
      <c r="K231" s="29">
        <f t="shared" si="14"/>
        <v>5</v>
      </c>
      <c r="L231" s="51">
        <v>2</v>
      </c>
      <c r="M231" s="2">
        <v>5</v>
      </c>
      <c r="N231" s="51">
        <v>1</v>
      </c>
      <c r="O231" s="29">
        <f t="shared" si="15"/>
        <v>1</v>
      </c>
      <c r="P231" s="44">
        <v>0</v>
      </c>
      <c r="Q231" s="2">
        <v>1</v>
      </c>
      <c r="R231" s="2">
        <v>0</v>
      </c>
      <c r="S231" s="2">
        <v>0</v>
      </c>
    </row>
    <row r="232" spans="1:19" hidden="1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0</v>
      </c>
      <c r="H232" s="30">
        <v>0</v>
      </c>
      <c r="I232" s="31">
        <v>0</v>
      </c>
      <c r="J232" s="28">
        <f t="shared" si="13"/>
        <v>0</v>
      </c>
      <c r="K232" s="29">
        <f t="shared" si="14"/>
        <v>0</v>
      </c>
      <c r="L232" s="51">
        <v>0</v>
      </c>
      <c r="M232" s="2">
        <v>0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9</v>
      </c>
      <c r="H238" s="30">
        <v>2</v>
      </c>
      <c r="I238" s="31">
        <v>35</v>
      </c>
      <c r="J238" s="28">
        <f t="shared" si="13"/>
        <v>7</v>
      </c>
      <c r="K238" s="29">
        <f t="shared" si="14"/>
        <v>10</v>
      </c>
      <c r="L238" s="51">
        <v>6</v>
      </c>
      <c r="M238" s="2">
        <v>10</v>
      </c>
      <c r="N238" s="51">
        <v>1</v>
      </c>
      <c r="O238" s="29">
        <f t="shared" si="15"/>
        <v>1</v>
      </c>
      <c r="P238" s="44">
        <v>0</v>
      </c>
      <c r="Q238" s="2">
        <v>1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hidden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0</v>
      </c>
      <c r="H241" s="30">
        <v>0</v>
      </c>
      <c r="I241" s="31">
        <v>0</v>
      </c>
      <c r="J241" s="28">
        <f t="shared" si="13"/>
        <v>0</v>
      </c>
      <c r="K241" s="29">
        <f t="shared" si="14"/>
        <v>0</v>
      </c>
      <c r="L241" s="51">
        <v>0</v>
      </c>
      <c r="M241" s="2">
        <v>0</v>
      </c>
      <c r="N241" s="51">
        <v>0</v>
      </c>
      <c r="O241" s="29">
        <f t="shared" si="15"/>
        <v>0</v>
      </c>
      <c r="P241" s="44">
        <v>0</v>
      </c>
      <c r="Q241" s="2">
        <v>0</v>
      </c>
      <c r="R241" s="2">
        <v>0</v>
      </c>
      <c r="S241" s="2">
        <v>0</v>
      </c>
    </row>
    <row r="242" spans="1:19" customFormat="1" hidden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0</v>
      </c>
      <c r="H242" s="30">
        <v>0</v>
      </c>
      <c r="I242" s="31">
        <v>0</v>
      </c>
      <c r="J242" s="28">
        <f t="shared" si="13"/>
        <v>0</v>
      </c>
      <c r="K242" s="29">
        <f t="shared" si="14"/>
        <v>0</v>
      </c>
      <c r="L242" s="51">
        <v>0</v>
      </c>
      <c r="M242" s="2">
        <v>0</v>
      </c>
      <c r="N242" s="51">
        <v>0</v>
      </c>
      <c r="O242" s="29">
        <f t="shared" si="15"/>
        <v>0</v>
      </c>
      <c r="P242" s="44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10</v>
      </c>
      <c r="H248" s="30">
        <v>1</v>
      </c>
      <c r="I248" s="31">
        <v>1</v>
      </c>
      <c r="J248" s="28">
        <f t="shared" si="13"/>
        <v>9</v>
      </c>
      <c r="K248" s="29">
        <f t="shared" si="14"/>
        <v>5</v>
      </c>
      <c r="L248" s="51">
        <v>0</v>
      </c>
      <c r="M248" s="2">
        <v>0</v>
      </c>
      <c r="N248" s="51">
        <v>9</v>
      </c>
      <c r="O248" s="29">
        <f t="shared" si="15"/>
        <v>5</v>
      </c>
      <c r="P248" s="44">
        <v>5</v>
      </c>
      <c r="Q248" s="2">
        <v>4</v>
      </c>
      <c r="R248" s="2">
        <v>4</v>
      </c>
      <c r="S248" s="2">
        <v>2</v>
      </c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0</v>
      </c>
      <c r="H249" s="30">
        <v>0</v>
      </c>
      <c r="I249" s="31">
        <v>0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0</v>
      </c>
      <c r="H251" s="30">
        <v>0</v>
      </c>
      <c r="I251" s="31">
        <v>0</v>
      </c>
      <c r="J251" s="28">
        <f t="shared" si="13"/>
        <v>0</v>
      </c>
      <c r="K251" s="29">
        <f t="shared" si="14"/>
        <v>0</v>
      </c>
      <c r="L251" s="51">
        <v>0</v>
      </c>
      <c r="M251" s="2">
        <v>0</v>
      </c>
      <c r="N251" s="51">
        <v>0</v>
      </c>
      <c r="O251" s="29">
        <f t="shared" si="15"/>
        <v>0</v>
      </c>
      <c r="P251" s="44">
        <v>0</v>
      </c>
      <c r="Q251" s="2">
        <v>0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1</v>
      </c>
      <c r="H252" s="30">
        <v>0</v>
      </c>
      <c r="I252" s="31">
        <v>0</v>
      </c>
      <c r="J252" s="28">
        <f t="shared" si="13"/>
        <v>1</v>
      </c>
      <c r="K252" s="29">
        <f t="shared" si="14"/>
        <v>1</v>
      </c>
      <c r="L252" s="51">
        <v>1</v>
      </c>
      <c r="M252" s="2">
        <v>1</v>
      </c>
      <c r="N252" s="51">
        <v>0</v>
      </c>
      <c r="O252" s="29">
        <f t="shared" si="15"/>
        <v>0</v>
      </c>
      <c r="P252" s="44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hidden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0</v>
      </c>
      <c r="H254" s="30">
        <v>0</v>
      </c>
      <c r="I254" s="31">
        <v>0</v>
      </c>
      <c r="J254" s="28">
        <f t="shared" si="13"/>
        <v>0</v>
      </c>
      <c r="K254" s="29">
        <f t="shared" si="14"/>
        <v>0</v>
      </c>
      <c r="L254" s="51">
        <v>0</v>
      </c>
      <c r="M254" s="2">
        <v>0</v>
      </c>
      <c r="N254" s="51">
        <v>0</v>
      </c>
      <c r="O254" s="29">
        <f t="shared" si="15"/>
        <v>0</v>
      </c>
      <c r="P254" s="44">
        <v>0</v>
      </c>
      <c r="Q254" s="2">
        <v>0</v>
      </c>
      <c r="R254" s="2">
        <v>0</v>
      </c>
      <c r="S254" s="2">
        <v>0</v>
      </c>
    </row>
    <row r="255" spans="1:19" customFormat="1" hidden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0</v>
      </c>
      <c r="H255" s="30">
        <v>0</v>
      </c>
      <c r="I255" s="31">
        <v>0</v>
      </c>
      <c r="J255" s="28">
        <f t="shared" si="13"/>
        <v>0</v>
      </c>
      <c r="K255" s="29">
        <f t="shared" si="14"/>
        <v>0</v>
      </c>
      <c r="L255" s="51">
        <v>0</v>
      </c>
      <c r="M255" s="2">
        <v>0</v>
      </c>
      <c r="N255" s="51">
        <v>0</v>
      </c>
      <c r="O255" s="29">
        <f t="shared" si="15"/>
        <v>0</v>
      </c>
      <c r="P255" s="44">
        <v>0</v>
      </c>
      <c r="Q255" s="2">
        <v>0</v>
      </c>
      <c r="R255" s="2">
        <v>0</v>
      </c>
      <c r="S255" s="2">
        <v>0</v>
      </c>
    </row>
    <row r="256" spans="1:19" customFormat="1" hidden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0</v>
      </c>
      <c r="H256" s="30">
        <v>0</v>
      </c>
      <c r="I256" s="31">
        <v>0</v>
      </c>
      <c r="J256" s="28">
        <f t="shared" si="13"/>
        <v>0</v>
      </c>
      <c r="K256" s="29">
        <f t="shared" si="14"/>
        <v>0</v>
      </c>
      <c r="L256" s="51">
        <v>0</v>
      </c>
      <c r="M256" s="2">
        <v>0</v>
      </c>
      <c r="N256" s="51">
        <v>0</v>
      </c>
      <c r="O256" s="29">
        <f t="shared" si="15"/>
        <v>0</v>
      </c>
      <c r="P256" s="44">
        <v>0</v>
      </c>
      <c r="Q256" s="2">
        <v>0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40</v>
      </c>
      <c r="H261" s="30">
        <v>23</v>
      </c>
      <c r="I261" s="31">
        <v>17</v>
      </c>
      <c r="J261" s="28">
        <f t="shared" si="17"/>
        <v>17</v>
      </c>
      <c r="K261" s="29">
        <f t="shared" si="18"/>
        <v>8</v>
      </c>
      <c r="L261" s="51">
        <v>7</v>
      </c>
      <c r="M261" s="2">
        <v>3</v>
      </c>
      <c r="N261" s="51">
        <v>10</v>
      </c>
      <c r="O261" s="29">
        <f t="shared" si="19"/>
        <v>8</v>
      </c>
      <c r="P261" s="44">
        <v>8</v>
      </c>
      <c r="Q261" s="2">
        <v>5</v>
      </c>
      <c r="R261" s="2">
        <v>5</v>
      </c>
      <c r="S261" s="2">
        <v>8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4</v>
      </c>
      <c r="H264" s="30">
        <v>1</v>
      </c>
      <c r="I264" s="31">
        <v>1</v>
      </c>
      <c r="J264" s="28">
        <f t="shared" si="17"/>
        <v>3</v>
      </c>
      <c r="K264" s="29">
        <f t="shared" si="18"/>
        <v>3</v>
      </c>
      <c r="L264" s="51">
        <v>0</v>
      </c>
      <c r="M264" s="2">
        <v>0</v>
      </c>
      <c r="N264" s="51">
        <v>3</v>
      </c>
      <c r="O264" s="29">
        <f t="shared" si="19"/>
        <v>3</v>
      </c>
      <c r="P264" s="44">
        <v>3</v>
      </c>
      <c r="Q264" s="2">
        <v>0</v>
      </c>
      <c r="R264" s="2">
        <v>3</v>
      </c>
      <c r="S264" s="2">
        <v>0</v>
      </c>
    </row>
    <row r="265" spans="1:19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7</v>
      </c>
      <c r="H265" s="30">
        <v>5</v>
      </c>
      <c r="I265" s="31">
        <v>3</v>
      </c>
      <c r="J265" s="28">
        <f t="shared" si="17"/>
        <v>2</v>
      </c>
      <c r="K265" s="29">
        <f t="shared" si="18"/>
        <v>1</v>
      </c>
      <c r="L265" s="51">
        <v>1</v>
      </c>
      <c r="M265" s="2">
        <v>1</v>
      </c>
      <c r="N265" s="51">
        <v>1</v>
      </c>
      <c r="O265" s="29">
        <f t="shared" si="19"/>
        <v>1</v>
      </c>
      <c r="P265" s="44">
        <v>0</v>
      </c>
      <c r="Q265" s="2">
        <v>0</v>
      </c>
      <c r="R265" s="2">
        <v>1</v>
      </c>
      <c r="S265" s="2">
        <v>0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0</v>
      </c>
      <c r="H267" s="30">
        <v>0</v>
      </c>
      <c r="I267" s="31">
        <v>0</v>
      </c>
      <c r="J267" s="28">
        <f t="shared" si="17"/>
        <v>0</v>
      </c>
      <c r="K267" s="29">
        <f t="shared" si="18"/>
        <v>0</v>
      </c>
      <c r="L267" s="51">
        <v>0</v>
      </c>
      <c r="M267" s="2">
        <v>0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7</v>
      </c>
      <c r="H274" s="30">
        <v>5</v>
      </c>
      <c r="I274" s="31">
        <v>4</v>
      </c>
      <c r="J274" s="28">
        <f t="shared" si="17"/>
        <v>2</v>
      </c>
      <c r="K274" s="29">
        <f t="shared" si="18"/>
        <v>4</v>
      </c>
      <c r="L274" s="51">
        <v>0</v>
      </c>
      <c r="M274" s="2">
        <v>0</v>
      </c>
      <c r="N274" s="51">
        <v>2</v>
      </c>
      <c r="O274" s="29">
        <f t="shared" si="19"/>
        <v>4</v>
      </c>
      <c r="P274" s="44">
        <v>0</v>
      </c>
      <c r="Q274" s="2">
        <v>1</v>
      </c>
      <c r="R274" s="2">
        <v>4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9</v>
      </c>
      <c r="H277" s="30">
        <v>4</v>
      </c>
      <c r="I277" s="31">
        <v>7</v>
      </c>
      <c r="J277" s="28">
        <f t="shared" si="17"/>
        <v>5</v>
      </c>
      <c r="K277" s="29">
        <f t="shared" si="18"/>
        <v>2</v>
      </c>
      <c r="L277" s="51">
        <v>1</v>
      </c>
      <c r="M277" s="2">
        <v>1</v>
      </c>
      <c r="N277" s="51">
        <v>4</v>
      </c>
      <c r="O277" s="29">
        <f t="shared" si="19"/>
        <v>2</v>
      </c>
      <c r="P277" s="44">
        <v>1</v>
      </c>
      <c r="Q277" s="2">
        <v>0</v>
      </c>
      <c r="R277" s="2">
        <v>2</v>
      </c>
      <c r="S277" s="2">
        <v>2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2</v>
      </c>
      <c r="H283" s="30">
        <v>0</v>
      </c>
      <c r="I283" s="31">
        <v>0</v>
      </c>
      <c r="J283" s="28">
        <f t="shared" si="17"/>
        <v>2</v>
      </c>
      <c r="K283" s="29">
        <f t="shared" si="18"/>
        <v>1</v>
      </c>
      <c r="L283" s="51">
        <v>1</v>
      </c>
      <c r="M283" s="2">
        <v>1</v>
      </c>
      <c r="N283" s="51">
        <v>1</v>
      </c>
      <c r="O283" s="29">
        <f t="shared" si="19"/>
        <v>1</v>
      </c>
      <c r="P283" s="44">
        <v>0</v>
      </c>
      <c r="Q283" s="2">
        <v>0</v>
      </c>
      <c r="R283" s="2">
        <v>1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5</v>
      </c>
      <c r="H284" s="30">
        <v>2</v>
      </c>
      <c r="I284" s="31">
        <v>1</v>
      </c>
      <c r="J284" s="28">
        <f t="shared" si="17"/>
        <v>3</v>
      </c>
      <c r="K284" s="29">
        <f t="shared" si="18"/>
        <v>1</v>
      </c>
      <c r="L284" s="51">
        <v>3</v>
      </c>
      <c r="M284" s="2">
        <v>1</v>
      </c>
      <c r="N284" s="51">
        <v>0</v>
      </c>
      <c r="O284" s="29">
        <f t="shared" si="19"/>
        <v>0</v>
      </c>
      <c r="P284" s="44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6">
        <f t="shared" si="16"/>
        <v>35</v>
      </c>
      <c r="H286" s="30">
        <v>14</v>
      </c>
      <c r="I286" s="31">
        <v>128</v>
      </c>
      <c r="J286" s="28">
        <f t="shared" si="17"/>
        <v>21</v>
      </c>
      <c r="K286" s="29">
        <f t="shared" si="18"/>
        <v>15</v>
      </c>
      <c r="L286" s="51">
        <v>9</v>
      </c>
      <c r="M286" s="2">
        <v>13</v>
      </c>
      <c r="N286" s="51">
        <v>12</v>
      </c>
      <c r="O286" s="29">
        <f t="shared" si="19"/>
        <v>15</v>
      </c>
      <c r="P286" s="44">
        <v>15</v>
      </c>
      <c r="Q286" s="2">
        <v>1</v>
      </c>
      <c r="R286" s="2">
        <v>6</v>
      </c>
      <c r="S286" s="2">
        <v>10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1</v>
      </c>
      <c r="H288" s="30">
        <v>0</v>
      </c>
      <c r="I288" s="31">
        <v>0</v>
      </c>
      <c r="J288" s="28">
        <f t="shared" si="17"/>
        <v>1</v>
      </c>
      <c r="K288" s="29">
        <f t="shared" si="18"/>
        <v>2</v>
      </c>
      <c r="L288" s="51">
        <v>0</v>
      </c>
      <c r="M288" s="2">
        <v>0</v>
      </c>
      <c r="N288" s="51">
        <v>1</v>
      </c>
      <c r="O288" s="29">
        <f t="shared" si="19"/>
        <v>2</v>
      </c>
      <c r="P288" s="44">
        <v>2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35</v>
      </c>
      <c r="H289" s="30">
        <v>20</v>
      </c>
      <c r="I289" s="31">
        <v>9</v>
      </c>
      <c r="J289" s="28">
        <f t="shared" si="17"/>
        <v>15</v>
      </c>
      <c r="K289" s="29">
        <f t="shared" si="18"/>
        <v>10</v>
      </c>
      <c r="L289" s="51">
        <v>10</v>
      </c>
      <c r="M289" s="2">
        <v>10</v>
      </c>
      <c r="N289" s="51">
        <v>5</v>
      </c>
      <c r="O289" s="29">
        <f t="shared" si="19"/>
        <v>4</v>
      </c>
      <c r="P289" s="44">
        <v>4</v>
      </c>
      <c r="Q289" s="2">
        <v>2</v>
      </c>
      <c r="R289" s="2">
        <v>1</v>
      </c>
      <c r="S289" s="2">
        <v>2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1</v>
      </c>
      <c r="H290" s="30">
        <v>0</v>
      </c>
      <c r="I290" s="31">
        <v>0</v>
      </c>
      <c r="J290" s="28">
        <f t="shared" si="17"/>
        <v>1</v>
      </c>
      <c r="K290" s="29">
        <f t="shared" si="18"/>
        <v>1</v>
      </c>
      <c r="L290" s="51">
        <v>1</v>
      </c>
      <c r="M290" s="2">
        <v>1</v>
      </c>
      <c r="N290" s="51">
        <v>0</v>
      </c>
      <c r="O290" s="29">
        <f t="shared" si="19"/>
        <v>0</v>
      </c>
      <c r="P290" s="44">
        <v>0</v>
      </c>
      <c r="Q290" s="2">
        <v>0</v>
      </c>
      <c r="R290" s="2">
        <v>0</v>
      </c>
      <c r="S290" s="2">
        <v>0</v>
      </c>
    </row>
    <row r="291" spans="1:19" customFormat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4</v>
      </c>
      <c r="H291" s="30">
        <v>4</v>
      </c>
      <c r="I291" s="31">
        <v>1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0</v>
      </c>
      <c r="H293" s="30">
        <v>0</v>
      </c>
      <c r="I293" s="31">
        <v>0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3</v>
      </c>
      <c r="H294" s="30">
        <v>0</v>
      </c>
      <c r="I294" s="31">
        <v>0</v>
      </c>
      <c r="J294" s="28">
        <f t="shared" si="17"/>
        <v>3</v>
      </c>
      <c r="K294" s="29">
        <f t="shared" si="18"/>
        <v>3</v>
      </c>
      <c r="L294" s="51">
        <v>0</v>
      </c>
      <c r="M294" s="2">
        <v>0</v>
      </c>
      <c r="N294" s="51">
        <v>3</v>
      </c>
      <c r="O294" s="29">
        <f t="shared" si="19"/>
        <v>3</v>
      </c>
      <c r="P294" s="44">
        <v>0</v>
      </c>
      <c r="Q294" s="2">
        <v>0</v>
      </c>
      <c r="R294" s="2">
        <v>2</v>
      </c>
      <c r="S294" s="2">
        <v>3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11</v>
      </c>
      <c r="H297" s="30">
        <v>7</v>
      </c>
      <c r="I297" s="31">
        <v>3</v>
      </c>
      <c r="J297" s="28">
        <f t="shared" si="17"/>
        <v>4</v>
      </c>
      <c r="K297" s="29">
        <f t="shared" si="18"/>
        <v>1</v>
      </c>
      <c r="L297" s="51">
        <v>3</v>
      </c>
      <c r="M297" s="2">
        <v>1</v>
      </c>
      <c r="N297" s="51">
        <v>1</v>
      </c>
      <c r="O297" s="29">
        <f t="shared" si="19"/>
        <v>1</v>
      </c>
      <c r="P297" s="44">
        <v>1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47</v>
      </c>
      <c r="H298" s="30">
        <v>32</v>
      </c>
      <c r="I298" s="31">
        <v>11</v>
      </c>
      <c r="J298" s="28">
        <f t="shared" si="17"/>
        <v>15</v>
      </c>
      <c r="K298" s="29">
        <f t="shared" si="18"/>
        <v>4</v>
      </c>
      <c r="L298" s="51">
        <v>7</v>
      </c>
      <c r="M298" s="2">
        <v>4</v>
      </c>
      <c r="N298" s="51">
        <v>8</v>
      </c>
      <c r="O298" s="29">
        <f t="shared" si="19"/>
        <v>2</v>
      </c>
      <c r="P298" s="44">
        <v>2</v>
      </c>
      <c r="Q298" s="2">
        <v>2</v>
      </c>
      <c r="R298" s="2">
        <v>2</v>
      </c>
      <c r="S298" s="2">
        <v>2</v>
      </c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1</v>
      </c>
      <c r="H299" s="30">
        <v>0</v>
      </c>
      <c r="I299" s="31">
        <v>0</v>
      </c>
      <c r="J299" s="28">
        <f t="shared" si="17"/>
        <v>1</v>
      </c>
      <c r="K299" s="29">
        <f t="shared" si="18"/>
        <v>1</v>
      </c>
      <c r="L299" s="51">
        <v>1</v>
      </c>
      <c r="M299" s="2">
        <v>1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29</v>
      </c>
      <c r="H300" s="30">
        <v>26</v>
      </c>
      <c r="I300" s="31">
        <v>12</v>
      </c>
      <c r="J300" s="28">
        <f t="shared" si="17"/>
        <v>3</v>
      </c>
      <c r="K300" s="29">
        <f t="shared" si="18"/>
        <v>2</v>
      </c>
      <c r="L300" s="51">
        <v>1</v>
      </c>
      <c r="M300" s="2">
        <v>1</v>
      </c>
      <c r="N300" s="51">
        <v>2</v>
      </c>
      <c r="O300" s="29">
        <f t="shared" si="19"/>
        <v>2</v>
      </c>
      <c r="P300" s="44">
        <v>0</v>
      </c>
      <c r="Q300" s="2">
        <v>0</v>
      </c>
      <c r="R300" s="2">
        <v>2</v>
      </c>
      <c r="S300" s="2">
        <v>2</v>
      </c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5</v>
      </c>
      <c r="H301" s="30">
        <v>1</v>
      </c>
      <c r="I301" s="31">
        <v>3</v>
      </c>
      <c r="J301" s="28">
        <f t="shared" si="17"/>
        <v>4</v>
      </c>
      <c r="K301" s="29">
        <f t="shared" si="18"/>
        <v>1</v>
      </c>
      <c r="L301" s="51">
        <v>0</v>
      </c>
      <c r="M301" s="2">
        <v>0</v>
      </c>
      <c r="N301" s="51">
        <v>4</v>
      </c>
      <c r="O301" s="29">
        <f t="shared" si="19"/>
        <v>1</v>
      </c>
      <c r="P301" s="44">
        <v>0</v>
      </c>
      <c r="Q301" s="2">
        <v>0</v>
      </c>
      <c r="R301" s="2">
        <v>1</v>
      </c>
      <c r="S301" s="2">
        <v>1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25</v>
      </c>
      <c r="H302" s="30">
        <v>10</v>
      </c>
      <c r="I302" s="31">
        <v>4</v>
      </c>
      <c r="J302" s="28">
        <f t="shared" si="17"/>
        <v>15</v>
      </c>
      <c r="K302" s="29">
        <f t="shared" si="18"/>
        <v>4</v>
      </c>
      <c r="L302" s="51">
        <v>7</v>
      </c>
      <c r="M302" s="2">
        <v>2</v>
      </c>
      <c r="N302" s="51">
        <v>8</v>
      </c>
      <c r="O302" s="29">
        <f t="shared" si="19"/>
        <v>4</v>
      </c>
      <c r="P302" s="44">
        <v>3</v>
      </c>
      <c r="Q302" s="2">
        <v>0</v>
      </c>
      <c r="R302" s="2">
        <v>3</v>
      </c>
      <c r="S302" s="2">
        <v>4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8</v>
      </c>
      <c r="H305" s="30">
        <v>0</v>
      </c>
      <c r="I305" s="31">
        <v>0</v>
      </c>
      <c r="J305" s="28">
        <f t="shared" si="17"/>
        <v>8</v>
      </c>
      <c r="K305" s="29">
        <f t="shared" si="18"/>
        <v>2</v>
      </c>
      <c r="L305" s="51">
        <v>5</v>
      </c>
      <c r="M305" s="2">
        <v>2</v>
      </c>
      <c r="N305" s="51">
        <v>3</v>
      </c>
      <c r="O305" s="29">
        <f t="shared" si="19"/>
        <v>1</v>
      </c>
      <c r="P305" s="44">
        <v>1</v>
      </c>
      <c r="Q305" s="2">
        <v>0</v>
      </c>
      <c r="R305" s="2">
        <v>1</v>
      </c>
      <c r="S305" s="2">
        <v>0</v>
      </c>
    </row>
    <row r="306" spans="1:19" customFormat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49</v>
      </c>
      <c r="H306" s="30">
        <v>35</v>
      </c>
      <c r="I306" s="31">
        <v>15</v>
      </c>
      <c r="J306" s="28">
        <f t="shared" si="17"/>
        <v>14</v>
      </c>
      <c r="K306" s="29">
        <f t="shared" si="18"/>
        <v>19</v>
      </c>
      <c r="L306" s="51">
        <v>9</v>
      </c>
      <c r="M306" s="2">
        <v>19</v>
      </c>
      <c r="N306" s="51">
        <v>5</v>
      </c>
      <c r="O306" s="29">
        <f t="shared" si="19"/>
        <v>8</v>
      </c>
      <c r="P306" s="44">
        <v>4</v>
      </c>
      <c r="Q306" s="2">
        <v>6</v>
      </c>
      <c r="R306" s="2">
        <v>1</v>
      </c>
      <c r="S306" s="2">
        <v>8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hidden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0</v>
      </c>
      <c r="H308" s="30">
        <v>0</v>
      </c>
      <c r="I308" s="31">
        <v>0</v>
      </c>
      <c r="J308" s="28">
        <f t="shared" si="17"/>
        <v>0</v>
      </c>
      <c r="K308" s="29">
        <f t="shared" si="18"/>
        <v>0</v>
      </c>
      <c r="L308" s="51">
        <v>0</v>
      </c>
      <c r="M308" s="2">
        <v>0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0</v>
      </c>
      <c r="H309" s="30">
        <v>0</v>
      </c>
      <c r="I309" s="31">
        <v>0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7</v>
      </c>
      <c r="H310" s="30">
        <v>3</v>
      </c>
      <c r="I310" s="31">
        <v>3</v>
      </c>
      <c r="J310" s="28">
        <f t="shared" si="17"/>
        <v>4</v>
      </c>
      <c r="K310" s="29">
        <f t="shared" si="18"/>
        <v>3</v>
      </c>
      <c r="L310" s="51">
        <v>3</v>
      </c>
      <c r="M310" s="2">
        <v>1</v>
      </c>
      <c r="N310" s="51">
        <v>1</v>
      </c>
      <c r="O310" s="29">
        <f t="shared" si="19"/>
        <v>3</v>
      </c>
      <c r="P310" s="44">
        <v>0</v>
      </c>
      <c r="Q310" s="2">
        <v>0</v>
      </c>
      <c r="R310" s="2">
        <v>0</v>
      </c>
      <c r="S310" s="2">
        <v>3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0</v>
      </c>
      <c r="H311" s="30">
        <v>0</v>
      </c>
      <c r="I311" s="31">
        <v>0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14</v>
      </c>
      <c r="H312" s="30">
        <v>8</v>
      </c>
      <c r="I312" s="31">
        <v>5</v>
      </c>
      <c r="J312" s="28">
        <f t="shared" si="17"/>
        <v>6</v>
      </c>
      <c r="K312" s="29">
        <f t="shared" si="18"/>
        <v>3</v>
      </c>
      <c r="L312" s="51">
        <v>3</v>
      </c>
      <c r="M312" s="2">
        <v>3</v>
      </c>
      <c r="N312" s="51">
        <v>3</v>
      </c>
      <c r="O312" s="29">
        <f t="shared" si="19"/>
        <v>3</v>
      </c>
      <c r="P312" s="44">
        <v>3</v>
      </c>
      <c r="Q312" s="2">
        <v>1</v>
      </c>
      <c r="R312" s="2">
        <v>2</v>
      </c>
      <c r="S312" s="2">
        <v>0</v>
      </c>
    </row>
    <row r="313" spans="1:19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18</v>
      </c>
      <c r="H313" s="30">
        <v>17</v>
      </c>
      <c r="I313" s="31">
        <v>8</v>
      </c>
      <c r="J313" s="28">
        <f t="shared" si="17"/>
        <v>1</v>
      </c>
      <c r="K313" s="29">
        <f t="shared" si="18"/>
        <v>1</v>
      </c>
      <c r="L313" s="51">
        <v>1</v>
      </c>
      <c r="M313" s="2">
        <v>1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27</v>
      </c>
      <c r="H314" s="30">
        <v>18</v>
      </c>
      <c r="I314" s="31">
        <v>6</v>
      </c>
      <c r="J314" s="28">
        <f t="shared" si="17"/>
        <v>9</v>
      </c>
      <c r="K314" s="29">
        <f t="shared" si="18"/>
        <v>4</v>
      </c>
      <c r="L314" s="51">
        <v>5</v>
      </c>
      <c r="M314" s="2">
        <v>4</v>
      </c>
      <c r="N314" s="51">
        <v>4</v>
      </c>
      <c r="O314" s="29">
        <f t="shared" si="19"/>
        <v>2</v>
      </c>
      <c r="P314" s="44">
        <v>1</v>
      </c>
      <c r="Q314" s="2">
        <v>0</v>
      </c>
      <c r="R314" s="2">
        <v>2</v>
      </c>
      <c r="S314" s="2">
        <v>0</v>
      </c>
    </row>
    <row r="315" spans="1:19" customFormat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3</v>
      </c>
      <c r="H315" s="30">
        <v>3</v>
      </c>
      <c r="I315" s="31">
        <v>5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1</v>
      </c>
      <c r="H318" s="30">
        <v>0</v>
      </c>
      <c r="I318" s="31">
        <v>0</v>
      </c>
      <c r="J318" s="28">
        <f t="shared" si="17"/>
        <v>1</v>
      </c>
      <c r="K318" s="29">
        <f t="shared" si="18"/>
        <v>1</v>
      </c>
      <c r="L318" s="51">
        <v>0</v>
      </c>
      <c r="M318" s="2">
        <v>0</v>
      </c>
      <c r="N318" s="51">
        <v>1</v>
      </c>
      <c r="O318" s="29">
        <f t="shared" si="19"/>
        <v>1</v>
      </c>
      <c r="P318" s="44">
        <v>0</v>
      </c>
      <c r="Q318" s="2">
        <v>1</v>
      </c>
      <c r="R318" s="2">
        <v>0</v>
      </c>
      <c r="S318" s="2">
        <v>0</v>
      </c>
    </row>
    <row r="319" spans="1:19" customFormat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18</v>
      </c>
      <c r="H319" s="30">
        <v>14</v>
      </c>
      <c r="I319" s="31">
        <v>8</v>
      </c>
      <c r="J319" s="28">
        <f t="shared" si="17"/>
        <v>4</v>
      </c>
      <c r="K319" s="29">
        <f t="shared" si="18"/>
        <v>3</v>
      </c>
      <c r="L319" s="51">
        <v>1</v>
      </c>
      <c r="M319" s="2">
        <v>1</v>
      </c>
      <c r="N319" s="51">
        <v>3</v>
      </c>
      <c r="O319" s="29">
        <f t="shared" si="19"/>
        <v>3</v>
      </c>
      <c r="P319" s="44">
        <v>3</v>
      </c>
      <c r="Q319" s="2">
        <v>0</v>
      </c>
      <c r="R319" s="2">
        <v>0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59</v>
      </c>
      <c r="H320" s="30">
        <v>26</v>
      </c>
      <c r="I320" s="31">
        <v>21</v>
      </c>
      <c r="J320" s="28">
        <f t="shared" si="17"/>
        <v>33</v>
      </c>
      <c r="K320" s="29">
        <f t="shared" si="18"/>
        <v>30</v>
      </c>
      <c r="L320" s="51">
        <v>24</v>
      </c>
      <c r="M320" s="2">
        <v>30</v>
      </c>
      <c r="N320" s="51">
        <v>9</v>
      </c>
      <c r="O320" s="29">
        <f t="shared" si="19"/>
        <v>20</v>
      </c>
      <c r="P320" s="44">
        <v>8</v>
      </c>
      <c r="Q320" s="2">
        <v>20</v>
      </c>
      <c r="R320" s="2">
        <v>7</v>
      </c>
      <c r="S320" s="2">
        <v>2</v>
      </c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0</v>
      </c>
      <c r="H321" s="30">
        <v>0</v>
      </c>
      <c r="I321" s="31">
        <v>0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10</v>
      </c>
      <c r="H322" s="30">
        <v>7</v>
      </c>
      <c r="I322" s="31">
        <v>1</v>
      </c>
      <c r="J322" s="28">
        <f t="shared" ref="J322:J385" si="21">L322+N322</f>
        <v>3</v>
      </c>
      <c r="K322" s="29">
        <f t="shared" ref="K322:K385" si="22">MAX(P322:S322, M322)</f>
        <v>1</v>
      </c>
      <c r="L322" s="51">
        <v>1</v>
      </c>
      <c r="M322" s="2">
        <v>1</v>
      </c>
      <c r="N322" s="51">
        <v>2</v>
      </c>
      <c r="O322" s="29">
        <f t="shared" ref="O322:O355" si="23">MAX(P322:S322)</f>
        <v>1</v>
      </c>
      <c r="P322" s="44">
        <v>1</v>
      </c>
      <c r="Q322" s="2">
        <v>0</v>
      </c>
      <c r="R322" s="2">
        <v>1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31</v>
      </c>
      <c r="H323" s="30">
        <v>10</v>
      </c>
      <c r="I323" s="31">
        <v>2</v>
      </c>
      <c r="J323" s="28">
        <f t="shared" si="21"/>
        <v>21</v>
      </c>
      <c r="K323" s="29">
        <f t="shared" si="22"/>
        <v>5</v>
      </c>
      <c r="L323" s="51">
        <v>10</v>
      </c>
      <c r="M323" s="2">
        <v>3</v>
      </c>
      <c r="N323" s="51">
        <v>11</v>
      </c>
      <c r="O323" s="29">
        <f t="shared" si="23"/>
        <v>5</v>
      </c>
      <c r="P323" s="44">
        <v>5</v>
      </c>
      <c r="Q323" s="2">
        <v>2</v>
      </c>
      <c r="R323" s="2">
        <v>4</v>
      </c>
      <c r="S323" s="2">
        <v>3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11</v>
      </c>
      <c r="H324" s="30">
        <v>6</v>
      </c>
      <c r="I324" s="31">
        <v>1</v>
      </c>
      <c r="J324" s="28">
        <f t="shared" si="21"/>
        <v>5</v>
      </c>
      <c r="K324" s="29">
        <f t="shared" si="22"/>
        <v>1</v>
      </c>
      <c r="L324" s="51">
        <v>4</v>
      </c>
      <c r="M324" s="2">
        <v>1</v>
      </c>
      <c r="N324" s="51">
        <v>1</v>
      </c>
      <c r="O324" s="29">
        <f t="shared" si="23"/>
        <v>1</v>
      </c>
      <c r="P324" s="44">
        <v>1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8</v>
      </c>
      <c r="H325" s="30">
        <v>2</v>
      </c>
      <c r="I325" s="31">
        <v>6</v>
      </c>
      <c r="J325" s="28">
        <f t="shared" si="21"/>
        <v>6</v>
      </c>
      <c r="K325" s="29">
        <f t="shared" si="22"/>
        <v>4</v>
      </c>
      <c r="L325" s="51">
        <v>1</v>
      </c>
      <c r="M325" s="2">
        <v>1</v>
      </c>
      <c r="N325" s="51">
        <v>5</v>
      </c>
      <c r="O325" s="29">
        <f t="shared" si="23"/>
        <v>4</v>
      </c>
      <c r="P325" s="44">
        <v>1</v>
      </c>
      <c r="Q325" s="2">
        <v>2</v>
      </c>
      <c r="R325" s="2">
        <v>4</v>
      </c>
      <c r="S325" s="2">
        <v>0</v>
      </c>
    </row>
    <row r="326" spans="1:19" customFormat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4</v>
      </c>
      <c r="H326" s="30">
        <v>0</v>
      </c>
      <c r="I326" s="31">
        <v>0</v>
      </c>
      <c r="J326" s="28">
        <f t="shared" si="21"/>
        <v>4</v>
      </c>
      <c r="K326" s="29">
        <f t="shared" si="22"/>
        <v>2</v>
      </c>
      <c r="L326" s="51">
        <v>3</v>
      </c>
      <c r="M326" s="2">
        <v>1</v>
      </c>
      <c r="N326" s="51">
        <v>1</v>
      </c>
      <c r="O326" s="29">
        <f t="shared" si="23"/>
        <v>2</v>
      </c>
      <c r="P326" s="44">
        <v>0</v>
      </c>
      <c r="Q326" s="2">
        <v>2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59</v>
      </c>
      <c r="H327" s="30">
        <v>45</v>
      </c>
      <c r="I327" s="31">
        <v>27</v>
      </c>
      <c r="J327" s="28">
        <f t="shared" si="21"/>
        <v>14</v>
      </c>
      <c r="K327" s="29">
        <f t="shared" si="22"/>
        <v>8</v>
      </c>
      <c r="L327" s="51">
        <v>7</v>
      </c>
      <c r="M327" s="2">
        <v>8</v>
      </c>
      <c r="N327" s="51">
        <v>7</v>
      </c>
      <c r="O327" s="29">
        <f t="shared" si="23"/>
        <v>5</v>
      </c>
      <c r="P327" s="44">
        <v>4</v>
      </c>
      <c r="Q327" s="2">
        <v>3</v>
      </c>
      <c r="R327" s="2">
        <v>5</v>
      </c>
      <c r="S327" s="2">
        <v>4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23</v>
      </c>
      <c r="H328" s="30">
        <v>2</v>
      </c>
      <c r="I328" s="31">
        <v>14</v>
      </c>
      <c r="J328" s="28">
        <f t="shared" si="21"/>
        <v>21</v>
      </c>
      <c r="K328" s="29">
        <f t="shared" si="22"/>
        <v>8</v>
      </c>
      <c r="L328" s="51">
        <v>15</v>
      </c>
      <c r="M328" s="2">
        <v>8</v>
      </c>
      <c r="N328" s="51">
        <v>6</v>
      </c>
      <c r="O328" s="29">
        <f t="shared" si="23"/>
        <v>3</v>
      </c>
      <c r="P328" s="44">
        <v>3</v>
      </c>
      <c r="Q328" s="2">
        <v>2</v>
      </c>
      <c r="R328" s="2">
        <v>0</v>
      </c>
      <c r="S328" s="2">
        <v>0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1</v>
      </c>
      <c r="H330" s="30">
        <v>0</v>
      </c>
      <c r="I330" s="31">
        <v>0</v>
      </c>
      <c r="J330" s="28">
        <f t="shared" si="21"/>
        <v>1</v>
      </c>
      <c r="K330" s="29">
        <f t="shared" si="22"/>
        <v>1</v>
      </c>
      <c r="L330" s="51">
        <v>0</v>
      </c>
      <c r="M330" s="2">
        <v>0</v>
      </c>
      <c r="N330" s="51">
        <v>1</v>
      </c>
      <c r="O330" s="29">
        <f t="shared" si="23"/>
        <v>1</v>
      </c>
      <c r="P330" s="44">
        <v>0</v>
      </c>
      <c r="Q330" s="2">
        <v>0</v>
      </c>
      <c r="R330" s="2">
        <v>0</v>
      </c>
      <c r="S330" s="2">
        <v>1</v>
      </c>
    </row>
    <row r="331" spans="1:19" customFormat="1" hidden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0</v>
      </c>
      <c r="H331" s="30">
        <v>0</v>
      </c>
      <c r="I331" s="31">
        <v>0</v>
      </c>
      <c r="J331" s="28">
        <f t="shared" si="21"/>
        <v>0</v>
      </c>
      <c r="K331" s="29">
        <f t="shared" si="22"/>
        <v>0</v>
      </c>
      <c r="L331" s="51">
        <v>0</v>
      </c>
      <c r="M331" s="2">
        <v>0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1</v>
      </c>
      <c r="H332" s="30">
        <v>0</v>
      </c>
      <c r="I332" s="31">
        <v>0</v>
      </c>
      <c r="J332" s="28">
        <f t="shared" si="21"/>
        <v>1</v>
      </c>
      <c r="K332" s="29">
        <f t="shared" si="22"/>
        <v>1</v>
      </c>
      <c r="L332" s="51">
        <v>0</v>
      </c>
      <c r="M332" s="2">
        <v>0</v>
      </c>
      <c r="N332" s="51">
        <v>1</v>
      </c>
      <c r="O332" s="29">
        <f t="shared" si="23"/>
        <v>1</v>
      </c>
      <c r="P332" s="44">
        <v>0</v>
      </c>
      <c r="Q332" s="2">
        <v>1</v>
      </c>
      <c r="R332" s="2">
        <v>0</v>
      </c>
      <c r="S332" s="2">
        <v>0</v>
      </c>
    </row>
    <row r="333" spans="1:19" customFormat="1" hidden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0</v>
      </c>
      <c r="H333" s="30">
        <v>0</v>
      </c>
      <c r="I333" s="31">
        <v>0</v>
      </c>
      <c r="J333" s="28">
        <f t="shared" si="21"/>
        <v>0</v>
      </c>
      <c r="K333" s="29">
        <f t="shared" si="22"/>
        <v>0</v>
      </c>
      <c r="L333" s="51">
        <v>0</v>
      </c>
      <c r="M333" s="2">
        <v>0</v>
      </c>
      <c r="N333" s="51">
        <v>0</v>
      </c>
      <c r="O333" s="29">
        <f t="shared" si="23"/>
        <v>0</v>
      </c>
      <c r="P333" s="44">
        <v>0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6">
        <f t="shared" si="20"/>
        <v>64</v>
      </c>
      <c r="H335" s="30">
        <v>35</v>
      </c>
      <c r="I335" s="31">
        <v>25</v>
      </c>
      <c r="J335" s="28">
        <f t="shared" si="21"/>
        <v>29</v>
      </c>
      <c r="K335" s="29">
        <f t="shared" si="22"/>
        <v>33</v>
      </c>
      <c r="L335" s="51">
        <v>10</v>
      </c>
      <c r="M335" s="2">
        <v>33</v>
      </c>
      <c r="N335" s="51">
        <v>19</v>
      </c>
      <c r="O335" s="29">
        <f t="shared" si="23"/>
        <v>15</v>
      </c>
      <c r="P335" s="44">
        <v>12</v>
      </c>
      <c r="Q335" s="2">
        <v>10</v>
      </c>
      <c r="R335" s="2">
        <v>15</v>
      </c>
      <c r="S335" s="2">
        <v>6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6</v>
      </c>
      <c r="H337" s="30">
        <v>6</v>
      </c>
      <c r="I337" s="31">
        <v>1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2</v>
      </c>
      <c r="H338" s="30">
        <v>2</v>
      </c>
      <c r="I338" s="31">
        <v>16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4</v>
      </c>
      <c r="H339" s="30">
        <v>0</v>
      </c>
      <c r="I339" s="31">
        <v>0</v>
      </c>
      <c r="J339" s="28">
        <f t="shared" si="21"/>
        <v>4</v>
      </c>
      <c r="K339" s="29">
        <f t="shared" si="22"/>
        <v>7</v>
      </c>
      <c r="L339" s="51">
        <v>1</v>
      </c>
      <c r="M339" s="2">
        <v>1</v>
      </c>
      <c r="N339" s="51">
        <v>3</v>
      </c>
      <c r="O339" s="29">
        <f t="shared" si="23"/>
        <v>7</v>
      </c>
      <c r="P339" s="44">
        <v>0</v>
      </c>
      <c r="Q339" s="2">
        <v>0</v>
      </c>
      <c r="R339" s="2">
        <v>7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19</v>
      </c>
      <c r="H340" s="30">
        <v>11</v>
      </c>
      <c r="I340" s="31">
        <v>4</v>
      </c>
      <c r="J340" s="28">
        <f t="shared" si="21"/>
        <v>8</v>
      </c>
      <c r="K340" s="29">
        <f t="shared" si="22"/>
        <v>3</v>
      </c>
      <c r="L340" s="51">
        <v>4</v>
      </c>
      <c r="M340" s="2">
        <v>3</v>
      </c>
      <c r="N340" s="51">
        <v>4</v>
      </c>
      <c r="O340" s="29">
        <f t="shared" si="23"/>
        <v>1</v>
      </c>
      <c r="P340" s="44">
        <v>1</v>
      </c>
      <c r="Q340" s="2">
        <v>1</v>
      </c>
      <c r="R340" s="2">
        <v>1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6</v>
      </c>
      <c r="H341" s="30">
        <v>3</v>
      </c>
      <c r="I341" s="31">
        <v>2</v>
      </c>
      <c r="J341" s="28">
        <f t="shared" si="21"/>
        <v>3</v>
      </c>
      <c r="K341" s="29">
        <f t="shared" si="22"/>
        <v>12</v>
      </c>
      <c r="L341" s="51">
        <v>3</v>
      </c>
      <c r="M341" s="2">
        <v>12</v>
      </c>
      <c r="N341" s="51">
        <v>0</v>
      </c>
      <c r="O341" s="29">
        <f t="shared" si="23"/>
        <v>0</v>
      </c>
      <c r="P341" s="44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17</v>
      </c>
      <c r="H343" s="30">
        <v>11</v>
      </c>
      <c r="I343" s="31">
        <v>14</v>
      </c>
      <c r="J343" s="28">
        <f t="shared" si="21"/>
        <v>6</v>
      </c>
      <c r="K343" s="29">
        <f t="shared" si="22"/>
        <v>8</v>
      </c>
      <c r="L343" s="51">
        <v>4</v>
      </c>
      <c r="M343" s="2">
        <v>4</v>
      </c>
      <c r="N343" s="51">
        <v>2</v>
      </c>
      <c r="O343" s="29">
        <f t="shared" si="23"/>
        <v>8</v>
      </c>
      <c r="P343" s="44">
        <v>8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44</v>
      </c>
      <c r="H348" s="30">
        <v>28</v>
      </c>
      <c r="I348" s="31">
        <v>24</v>
      </c>
      <c r="J348" s="28">
        <f t="shared" si="21"/>
        <v>16</v>
      </c>
      <c r="K348" s="29">
        <f t="shared" si="22"/>
        <v>10</v>
      </c>
      <c r="L348" s="51">
        <v>9</v>
      </c>
      <c r="M348" s="2">
        <v>10</v>
      </c>
      <c r="N348" s="51">
        <v>7</v>
      </c>
      <c r="O348" s="29">
        <f t="shared" si="23"/>
        <v>5</v>
      </c>
      <c r="P348" s="44">
        <v>5</v>
      </c>
      <c r="Q348" s="2">
        <v>2</v>
      </c>
      <c r="R348" s="2">
        <v>3</v>
      </c>
      <c r="S348" s="2">
        <v>2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69</v>
      </c>
      <c r="H349" s="30">
        <v>42</v>
      </c>
      <c r="I349" s="31">
        <v>40</v>
      </c>
      <c r="J349" s="28">
        <f t="shared" si="21"/>
        <v>27</v>
      </c>
      <c r="K349" s="29">
        <f t="shared" si="22"/>
        <v>65</v>
      </c>
      <c r="L349" s="51">
        <v>14</v>
      </c>
      <c r="M349" s="2">
        <v>65</v>
      </c>
      <c r="N349" s="51">
        <v>13</v>
      </c>
      <c r="O349" s="29">
        <f t="shared" si="23"/>
        <v>12</v>
      </c>
      <c r="P349" s="44">
        <v>12</v>
      </c>
      <c r="Q349" s="2">
        <v>5</v>
      </c>
      <c r="R349" s="2">
        <v>7</v>
      </c>
      <c r="S349" s="2">
        <v>3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8</v>
      </c>
      <c r="H350" s="30">
        <v>3</v>
      </c>
      <c r="I350" s="31">
        <v>2</v>
      </c>
      <c r="J350" s="28">
        <f t="shared" si="21"/>
        <v>5</v>
      </c>
      <c r="K350" s="29">
        <f t="shared" si="22"/>
        <v>8</v>
      </c>
      <c r="L350" s="51">
        <v>3</v>
      </c>
      <c r="M350" s="2">
        <v>6</v>
      </c>
      <c r="N350" s="51">
        <v>2</v>
      </c>
      <c r="O350" s="29">
        <f t="shared" si="23"/>
        <v>8</v>
      </c>
      <c r="P350" s="44">
        <v>8</v>
      </c>
      <c r="Q350" s="2">
        <v>0</v>
      </c>
      <c r="R350" s="2">
        <v>0</v>
      </c>
      <c r="S350" s="2">
        <v>0</v>
      </c>
    </row>
    <row r="351" spans="1:19" customFormat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5</v>
      </c>
      <c r="H351" s="30">
        <v>4</v>
      </c>
      <c r="I351" s="31">
        <v>4</v>
      </c>
      <c r="J351" s="28">
        <f t="shared" si="21"/>
        <v>1</v>
      </c>
      <c r="K351" s="29">
        <f t="shared" si="22"/>
        <v>1</v>
      </c>
      <c r="L351" s="51">
        <v>0</v>
      </c>
      <c r="M351" s="2">
        <v>0</v>
      </c>
      <c r="N351" s="51">
        <v>1</v>
      </c>
      <c r="O351" s="29">
        <f t="shared" si="23"/>
        <v>1</v>
      </c>
      <c r="P351" s="44">
        <v>1</v>
      </c>
      <c r="Q351" s="2">
        <v>0</v>
      </c>
      <c r="R351" s="2">
        <v>0</v>
      </c>
      <c r="S351" s="2">
        <v>0</v>
      </c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0</v>
      </c>
      <c r="H352" s="30">
        <v>0</v>
      </c>
      <c r="I352" s="31">
        <v>0</v>
      </c>
      <c r="J352" s="28">
        <f t="shared" si="21"/>
        <v>0</v>
      </c>
      <c r="K352" s="29">
        <f t="shared" si="22"/>
        <v>0</v>
      </c>
      <c r="L352" s="51">
        <v>0</v>
      </c>
      <c r="M352" s="2">
        <v>0</v>
      </c>
      <c r="N352" s="51">
        <v>0</v>
      </c>
      <c r="O352" s="29">
        <f t="shared" si="23"/>
        <v>0</v>
      </c>
      <c r="P352" s="44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hidden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6">
        <f t="shared" si="20"/>
        <v>0</v>
      </c>
      <c r="H355" s="30">
        <v>0</v>
      </c>
      <c r="I355" s="31">
        <v>0</v>
      </c>
      <c r="J355" s="28">
        <f t="shared" si="21"/>
        <v>0</v>
      </c>
      <c r="K355" s="29">
        <f t="shared" si="22"/>
        <v>0</v>
      </c>
      <c r="L355" s="51">
        <v>0</v>
      </c>
      <c r="M355" s="2">
        <v>0</v>
      </c>
      <c r="N355" s="51">
        <v>0</v>
      </c>
      <c r="O355" s="29">
        <f t="shared" si="23"/>
        <v>0</v>
      </c>
      <c r="P355" s="44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hidden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0</v>
      </c>
      <c r="H360" s="30">
        <v>0</v>
      </c>
      <c r="I360" s="31">
        <v>0</v>
      </c>
      <c r="J360" s="28">
        <f t="shared" si="21"/>
        <v>0</v>
      </c>
      <c r="K360" s="29">
        <f t="shared" si="22"/>
        <v>0</v>
      </c>
      <c r="L360" s="51">
        <v>0</v>
      </c>
      <c r="M360" s="2">
        <v>0</v>
      </c>
      <c r="N360" s="51">
        <v>0</v>
      </c>
      <c r="O360" s="29">
        <f t="shared" si="24"/>
        <v>0</v>
      </c>
      <c r="P360" s="44">
        <v>0</v>
      </c>
      <c r="Q360" s="2">
        <v>0</v>
      </c>
      <c r="R360" s="2">
        <v>0</v>
      </c>
      <c r="S360" s="2">
        <v>0</v>
      </c>
    </row>
    <row r="361" spans="1:19" customFormat="1" hidden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0</v>
      </c>
      <c r="H361" s="30">
        <v>0</v>
      </c>
      <c r="I361" s="31">
        <v>0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0</v>
      </c>
      <c r="H362" s="30">
        <v>0</v>
      </c>
      <c r="I362" s="31">
        <v>0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5</v>
      </c>
      <c r="H364" s="30">
        <v>1</v>
      </c>
      <c r="I364" s="31">
        <v>1</v>
      </c>
      <c r="J364" s="28">
        <f t="shared" si="21"/>
        <v>4</v>
      </c>
      <c r="K364" s="29">
        <f t="shared" si="22"/>
        <v>1</v>
      </c>
      <c r="L364" s="51">
        <v>4</v>
      </c>
      <c r="M364" s="2">
        <v>1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1</v>
      </c>
      <c r="H365" s="30">
        <v>0</v>
      </c>
      <c r="I365" s="31">
        <v>0</v>
      </c>
      <c r="J365" s="28">
        <f t="shared" si="21"/>
        <v>1</v>
      </c>
      <c r="K365" s="29">
        <f t="shared" si="22"/>
        <v>1</v>
      </c>
      <c r="L365" s="51">
        <v>1</v>
      </c>
      <c r="M365" s="2">
        <v>1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4</v>
      </c>
      <c r="H366" s="30">
        <v>0</v>
      </c>
      <c r="I366" s="31">
        <v>0</v>
      </c>
      <c r="J366" s="28">
        <f t="shared" si="21"/>
        <v>4</v>
      </c>
      <c r="K366" s="29">
        <f t="shared" si="22"/>
        <v>2</v>
      </c>
      <c r="L366" s="51">
        <v>3</v>
      </c>
      <c r="M366" s="2">
        <v>2</v>
      </c>
      <c r="N366" s="51">
        <v>1</v>
      </c>
      <c r="O366" s="29">
        <f t="shared" si="24"/>
        <v>1</v>
      </c>
      <c r="P366" s="44">
        <v>0</v>
      </c>
      <c r="Q366" s="2">
        <v>0</v>
      </c>
      <c r="R366" s="2">
        <v>1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11</v>
      </c>
      <c r="H368" s="30">
        <v>5</v>
      </c>
      <c r="I368" s="31">
        <v>1</v>
      </c>
      <c r="J368" s="28">
        <f t="shared" si="21"/>
        <v>6</v>
      </c>
      <c r="K368" s="29">
        <f t="shared" si="22"/>
        <v>2</v>
      </c>
      <c r="L368" s="51">
        <v>2</v>
      </c>
      <c r="M368" s="2">
        <v>1</v>
      </c>
      <c r="N368" s="51">
        <v>4</v>
      </c>
      <c r="O368" s="29">
        <f t="shared" si="24"/>
        <v>2</v>
      </c>
      <c r="P368" s="44">
        <v>2</v>
      </c>
      <c r="Q368" s="2">
        <v>0</v>
      </c>
      <c r="R368" s="2">
        <v>1</v>
      </c>
      <c r="S368" s="2">
        <v>1</v>
      </c>
    </row>
    <row r="369" spans="1:19" customFormat="1" hidden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0</v>
      </c>
      <c r="H369" s="30">
        <v>0</v>
      </c>
      <c r="I369" s="31">
        <v>0</v>
      </c>
      <c r="J369" s="28">
        <f t="shared" si="21"/>
        <v>0</v>
      </c>
      <c r="K369" s="29">
        <f t="shared" si="22"/>
        <v>0</v>
      </c>
      <c r="L369" s="51">
        <v>0</v>
      </c>
      <c r="M369" s="2">
        <v>0</v>
      </c>
      <c r="N369" s="51">
        <v>0</v>
      </c>
      <c r="O369" s="29">
        <f t="shared" si="24"/>
        <v>0</v>
      </c>
      <c r="P369" s="44">
        <v>0</v>
      </c>
      <c r="Q369" s="2">
        <v>0</v>
      </c>
      <c r="R369" s="2">
        <v>0</v>
      </c>
      <c r="S369" s="2">
        <v>0</v>
      </c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0</v>
      </c>
      <c r="H370" s="30">
        <v>0</v>
      </c>
      <c r="I370" s="31">
        <v>0</v>
      </c>
      <c r="J370" s="28">
        <f t="shared" si="21"/>
        <v>0</v>
      </c>
      <c r="K370" s="29">
        <f t="shared" si="22"/>
        <v>0</v>
      </c>
      <c r="L370" s="51">
        <v>0</v>
      </c>
      <c r="M370" s="2">
        <v>0</v>
      </c>
      <c r="N370" s="51">
        <v>0</v>
      </c>
      <c r="O370" s="29">
        <f t="shared" si="24"/>
        <v>0</v>
      </c>
      <c r="P370" s="44">
        <v>0</v>
      </c>
      <c r="Q370" s="2">
        <v>0</v>
      </c>
      <c r="R370" s="2">
        <v>0</v>
      </c>
      <c r="S370" s="2">
        <v>0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hidden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0</v>
      </c>
      <c r="H372" s="30">
        <v>0</v>
      </c>
      <c r="I372" s="31">
        <v>0</v>
      </c>
      <c r="J372" s="28">
        <f t="shared" si="21"/>
        <v>0</v>
      </c>
      <c r="K372" s="29">
        <f t="shared" si="22"/>
        <v>0</v>
      </c>
      <c r="L372" s="51">
        <v>0</v>
      </c>
      <c r="M372" s="2">
        <v>0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6">
        <f t="shared" si="20"/>
        <v>5</v>
      </c>
      <c r="H377" s="30">
        <v>0</v>
      </c>
      <c r="I377" s="31">
        <v>0</v>
      </c>
      <c r="J377" s="28">
        <f t="shared" si="21"/>
        <v>5</v>
      </c>
      <c r="K377" s="29">
        <f t="shared" si="22"/>
        <v>1</v>
      </c>
      <c r="L377" s="51">
        <v>4</v>
      </c>
      <c r="M377" s="2">
        <v>1</v>
      </c>
      <c r="N377" s="51">
        <v>1</v>
      </c>
      <c r="O377" s="29">
        <f t="shared" si="24"/>
        <v>1</v>
      </c>
      <c r="P377" s="44">
        <v>0</v>
      </c>
      <c r="Q377" s="2">
        <v>0</v>
      </c>
      <c r="R377" s="2">
        <v>1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8</v>
      </c>
      <c r="H378" s="30">
        <v>0</v>
      </c>
      <c r="I378" s="31">
        <v>0</v>
      </c>
      <c r="J378" s="28">
        <f t="shared" si="21"/>
        <v>8</v>
      </c>
      <c r="K378" s="29">
        <f t="shared" si="22"/>
        <v>1</v>
      </c>
      <c r="L378" s="51">
        <v>8</v>
      </c>
      <c r="M378" s="2">
        <v>1</v>
      </c>
      <c r="N378" s="51">
        <v>0</v>
      </c>
      <c r="O378" s="29">
        <f t="shared" si="24"/>
        <v>0</v>
      </c>
      <c r="P378" s="44">
        <v>0</v>
      </c>
      <c r="Q378" s="2">
        <v>0</v>
      </c>
      <c r="R378" s="2">
        <v>0</v>
      </c>
      <c r="S378" s="2">
        <v>0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4</v>
      </c>
      <c r="H379" s="30">
        <v>0</v>
      </c>
      <c r="I379" s="31">
        <v>0</v>
      </c>
      <c r="J379" s="28">
        <f t="shared" si="21"/>
        <v>4</v>
      </c>
      <c r="K379" s="29">
        <f t="shared" si="22"/>
        <v>2</v>
      </c>
      <c r="L379" s="51">
        <v>4</v>
      </c>
      <c r="M379" s="2">
        <v>2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8</v>
      </c>
      <c r="H381" s="30">
        <v>0</v>
      </c>
      <c r="I381" s="31">
        <v>0</v>
      </c>
      <c r="J381" s="28">
        <f t="shared" si="21"/>
        <v>8</v>
      </c>
      <c r="K381" s="29">
        <f t="shared" si="22"/>
        <v>1</v>
      </c>
      <c r="L381" s="51">
        <v>7</v>
      </c>
      <c r="M381" s="2">
        <v>1</v>
      </c>
      <c r="N381" s="51">
        <v>1</v>
      </c>
      <c r="O381" s="29">
        <f t="shared" si="24"/>
        <v>1</v>
      </c>
      <c r="P381" s="44">
        <v>1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40</v>
      </c>
      <c r="H382" s="30">
        <v>19</v>
      </c>
      <c r="I382" s="31">
        <v>12</v>
      </c>
      <c r="J382" s="28">
        <f t="shared" si="21"/>
        <v>21</v>
      </c>
      <c r="K382" s="29">
        <f t="shared" si="22"/>
        <v>15</v>
      </c>
      <c r="L382" s="51">
        <v>10</v>
      </c>
      <c r="M382" s="2">
        <v>15</v>
      </c>
      <c r="N382" s="51">
        <v>11</v>
      </c>
      <c r="O382" s="29">
        <f t="shared" si="24"/>
        <v>15</v>
      </c>
      <c r="P382" s="44">
        <v>10</v>
      </c>
      <c r="Q382" s="2">
        <v>8</v>
      </c>
      <c r="R382" s="2">
        <v>10</v>
      </c>
      <c r="S382" s="2">
        <v>15</v>
      </c>
    </row>
    <row r="383" spans="1:19" customFormat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4</v>
      </c>
      <c r="H383" s="30">
        <v>4</v>
      </c>
      <c r="I383" s="31">
        <v>8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25</v>
      </c>
      <c r="H386" s="30">
        <v>12</v>
      </c>
      <c r="I386" s="31">
        <v>10</v>
      </c>
      <c r="J386" s="28">
        <f t="shared" ref="J386:J449" si="26">L386+N386</f>
        <v>13</v>
      </c>
      <c r="K386" s="29">
        <f t="shared" ref="K386:K449" si="27">MAX(P386:S386, M386)</f>
        <v>10</v>
      </c>
      <c r="L386" s="51">
        <v>5</v>
      </c>
      <c r="M386" s="2">
        <v>6</v>
      </c>
      <c r="N386" s="51">
        <v>8</v>
      </c>
      <c r="O386" s="29">
        <f t="shared" si="24"/>
        <v>10</v>
      </c>
      <c r="P386" s="44">
        <v>2</v>
      </c>
      <c r="Q386" s="2">
        <v>10</v>
      </c>
      <c r="R386" s="2">
        <v>9</v>
      </c>
      <c r="S386" s="2">
        <v>3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11</v>
      </c>
      <c r="H387" s="30">
        <v>6</v>
      </c>
      <c r="I387" s="31">
        <v>42</v>
      </c>
      <c r="J387" s="28">
        <f t="shared" si="26"/>
        <v>5</v>
      </c>
      <c r="K387" s="29">
        <f t="shared" si="27"/>
        <v>8</v>
      </c>
      <c r="L387" s="51">
        <v>1</v>
      </c>
      <c r="M387" s="2">
        <v>2</v>
      </c>
      <c r="N387" s="51">
        <v>4</v>
      </c>
      <c r="O387" s="29">
        <f t="shared" si="24"/>
        <v>8</v>
      </c>
      <c r="P387" s="44">
        <v>8</v>
      </c>
      <c r="Q387" s="2">
        <v>4</v>
      </c>
      <c r="R387" s="2">
        <v>4</v>
      </c>
      <c r="S387" s="2">
        <v>2</v>
      </c>
    </row>
    <row r="388" spans="1:19" customFormat="1" hidden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26</v>
      </c>
      <c r="H389" s="30">
        <v>12</v>
      </c>
      <c r="I389" s="31">
        <v>5</v>
      </c>
      <c r="J389" s="28">
        <f t="shared" si="26"/>
        <v>14</v>
      </c>
      <c r="K389" s="29">
        <f t="shared" si="27"/>
        <v>3</v>
      </c>
      <c r="L389" s="51">
        <v>12</v>
      </c>
      <c r="M389" s="2">
        <v>3</v>
      </c>
      <c r="N389" s="51">
        <v>2</v>
      </c>
      <c r="O389" s="29">
        <f t="shared" si="24"/>
        <v>2</v>
      </c>
      <c r="P389" s="44">
        <v>2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1</v>
      </c>
      <c r="H394" s="30">
        <v>0</v>
      </c>
      <c r="I394" s="31">
        <v>0</v>
      </c>
      <c r="J394" s="28">
        <f t="shared" si="26"/>
        <v>1</v>
      </c>
      <c r="K394" s="29">
        <f t="shared" si="27"/>
        <v>2</v>
      </c>
      <c r="L394" s="51">
        <v>1</v>
      </c>
      <c r="M394" s="2">
        <v>2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2</v>
      </c>
      <c r="H395" s="30">
        <v>0</v>
      </c>
      <c r="I395" s="31">
        <v>0</v>
      </c>
      <c r="J395" s="28">
        <f t="shared" si="26"/>
        <v>2</v>
      </c>
      <c r="K395" s="29">
        <f t="shared" si="27"/>
        <v>1</v>
      </c>
      <c r="L395" s="51">
        <v>0</v>
      </c>
      <c r="M395" s="2">
        <v>0</v>
      </c>
      <c r="N395" s="51">
        <v>2</v>
      </c>
      <c r="O395" s="29">
        <f t="shared" si="24"/>
        <v>1</v>
      </c>
      <c r="P395" s="44">
        <v>0</v>
      </c>
      <c r="Q395" s="2">
        <v>0</v>
      </c>
      <c r="R395" s="2">
        <v>1</v>
      </c>
      <c r="S395" s="2">
        <v>1</v>
      </c>
    </row>
    <row r="396" spans="1:19" customFormat="1" hidden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0</v>
      </c>
      <c r="H396" s="30">
        <v>0</v>
      </c>
      <c r="I396" s="31">
        <v>0</v>
      </c>
      <c r="J396" s="28">
        <f t="shared" si="26"/>
        <v>0</v>
      </c>
      <c r="K396" s="29">
        <f t="shared" si="27"/>
        <v>0</v>
      </c>
      <c r="L396" s="51">
        <v>0</v>
      </c>
      <c r="M396" s="2">
        <v>0</v>
      </c>
      <c r="N396" s="51">
        <v>0</v>
      </c>
      <c r="O396" s="29">
        <f t="shared" si="24"/>
        <v>0</v>
      </c>
      <c r="P396" s="44">
        <v>0</v>
      </c>
      <c r="Q396" s="2">
        <v>0</v>
      </c>
      <c r="R396" s="2">
        <v>0</v>
      </c>
      <c r="S396" s="2">
        <v>0</v>
      </c>
    </row>
    <row r="397" spans="1:19" customFormat="1" hidden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0</v>
      </c>
      <c r="H397" s="30">
        <v>0</v>
      </c>
      <c r="I397" s="31">
        <v>0</v>
      </c>
      <c r="J397" s="28">
        <f t="shared" si="26"/>
        <v>0</v>
      </c>
      <c r="K397" s="29">
        <f t="shared" si="27"/>
        <v>0</v>
      </c>
      <c r="L397" s="51">
        <v>0</v>
      </c>
      <c r="M397" s="2">
        <v>0</v>
      </c>
      <c r="N397" s="51">
        <v>0</v>
      </c>
      <c r="O397" s="29">
        <f t="shared" si="24"/>
        <v>0</v>
      </c>
      <c r="P397" s="44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5</v>
      </c>
      <c r="H399" s="30">
        <v>2</v>
      </c>
      <c r="I399" s="31">
        <v>1</v>
      </c>
      <c r="J399" s="28">
        <f t="shared" si="26"/>
        <v>3</v>
      </c>
      <c r="K399" s="29">
        <f t="shared" si="27"/>
        <v>1</v>
      </c>
      <c r="L399" s="51">
        <v>1</v>
      </c>
      <c r="M399" s="2">
        <v>1</v>
      </c>
      <c r="N399" s="51">
        <v>2</v>
      </c>
      <c r="O399" s="29">
        <f t="shared" si="24"/>
        <v>1</v>
      </c>
      <c r="P399" s="44">
        <v>1</v>
      </c>
      <c r="Q399" s="2">
        <v>1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2</v>
      </c>
      <c r="H400" s="30">
        <v>0</v>
      </c>
      <c r="I400" s="31">
        <v>0</v>
      </c>
      <c r="J400" s="28">
        <f t="shared" si="26"/>
        <v>2</v>
      </c>
      <c r="K400" s="29">
        <f t="shared" si="27"/>
        <v>1</v>
      </c>
      <c r="L400" s="51">
        <v>2</v>
      </c>
      <c r="M400" s="2">
        <v>1</v>
      </c>
      <c r="N400" s="51">
        <v>0</v>
      </c>
      <c r="O400" s="29">
        <f t="shared" si="24"/>
        <v>0</v>
      </c>
      <c r="P400" s="44">
        <v>0</v>
      </c>
      <c r="Q400" s="2">
        <v>0</v>
      </c>
      <c r="R400" s="2">
        <v>0</v>
      </c>
      <c r="S400" s="2">
        <v>0</v>
      </c>
    </row>
    <row r="401" spans="1:19" customFormat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1</v>
      </c>
      <c r="H401" s="30">
        <v>0</v>
      </c>
      <c r="I401" s="31">
        <v>0</v>
      </c>
      <c r="J401" s="28">
        <f t="shared" si="26"/>
        <v>1</v>
      </c>
      <c r="K401" s="29">
        <f t="shared" si="27"/>
        <v>2</v>
      </c>
      <c r="L401" s="51">
        <v>1</v>
      </c>
      <c r="M401" s="2">
        <v>2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0</v>
      </c>
      <c r="H402" s="30">
        <v>0</v>
      </c>
      <c r="I402" s="31">
        <v>0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6">
        <f t="shared" si="25"/>
        <v>1</v>
      </c>
      <c r="H405" s="30">
        <v>0</v>
      </c>
      <c r="I405" s="31">
        <v>0</v>
      </c>
      <c r="J405" s="28">
        <f t="shared" si="26"/>
        <v>1</v>
      </c>
      <c r="K405" s="29">
        <f t="shared" si="27"/>
        <v>1</v>
      </c>
      <c r="L405" s="51">
        <v>0</v>
      </c>
      <c r="M405" s="2">
        <v>0</v>
      </c>
      <c r="N405" s="51">
        <v>1</v>
      </c>
      <c r="O405" s="29">
        <f t="shared" si="24"/>
        <v>1</v>
      </c>
      <c r="P405" s="44">
        <v>0</v>
      </c>
      <c r="Q405" s="2">
        <v>0</v>
      </c>
      <c r="R405" s="2">
        <v>0</v>
      </c>
      <c r="S405" s="2">
        <v>1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6">
        <f t="shared" si="25"/>
        <v>4</v>
      </c>
      <c r="H408" s="30">
        <v>0</v>
      </c>
      <c r="I408" s="31">
        <v>0</v>
      </c>
      <c r="J408" s="28">
        <f t="shared" si="26"/>
        <v>4</v>
      </c>
      <c r="K408" s="29">
        <f t="shared" si="27"/>
        <v>2</v>
      </c>
      <c r="L408" s="51">
        <v>4</v>
      </c>
      <c r="M408" s="2">
        <v>2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6">
        <f t="shared" si="25"/>
        <v>1</v>
      </c>
      <c r="H412" s="30">
        <v>0</v>
      </c>
      <c r="I412" s="31">
        <v>0</v>
      </c>
      <c r="J412" s="28">
        <f t="shared" si="26"/>
        <v>1</v>
      </c>
      <c r="K412" s="29">
        <f t="shared" si="27"/>
        <v>1</v>
      </c>
      <c r="L412" s="51">
        <v>1</v>
      </c>
      <c r="M412" s="2">
        <v>1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6">
        <f t="shared" si="25"/>
        <v>0</v>
      </c>
      <c r="H414" s="30">
        <v>0</v>
      </c>
      <c r="I414" s="31">
        <v>0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hidden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6">
        <f t="shared" si="25"/>
        <v>0</v>
      </c>
      <c r="H415" s="30">
        <v>0</v>
      </c>
      <c r="I415" s="31">
        <v>0</v>
      </c>
      <c r="J415" s="28">
        <f t="shared" si="26"/>
        <v>0</v>
      </c>
      <c r="K415" s="29">
        <f t="shared" si="27"/>
        <v>0</v>
      </c>
      <c r="L415" s="51">
        <v>0</v>
      </c>
      <c r="M415" s="2">
        <v>0</v>
      </c>
      <c r="N415" s="51">
        <v>0</v>
      </c>
      <c r="O415" s="29">
        <f t="shared" si="24"/>
        <v>0</v>
      </c>
      <c r="P415" s="44">
        <v>0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hidden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6">
        <f t="shared" si="25"/>
        <v>0</v>
      </c>
      <c r="H418" s="30">
        <v>0</v>
      </c>
      <c r="I418" s="31">
        <v>0</v>
      </c>
      <c r="J418" s="28">
        <f t="shared" si="26"/>
        <v>0</v>
      </c>
      <c r="K418" s="29">
        <f t="shared" si="27"/>
        <v>0</v>
      </c>
      <c r="L418" s="51">
        <v>0</v>
      </c>
      <c r="M418" s="2">
        <v>0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6">
        <f t="shared" si="25"/>
        <v>4</v>
      </c>
      <c r="H419" s="30">
        <v>2</v>
      </c>
      <c r="I419" s="31">
        <v>1</v>
      </c>
      <c r="J419" s="28">
        <f t="shared" si="26"/>
        <v>2</v>
      </c>
      <c r="K419" s="29">
        <f t="shared" si="27"/>
        <v>1</v>
      </c>
      <c r="L419" s="51">
        <v>1</v>
      </c>
      <c r="M419" s="2">
        <v>1</v>
      </c>
      <c r="N419" s="51">
        <v>1</v>
      </c>
      <c r="O419" s="29">
        <f t="shared" si="24"/>
        <v>1</v>
      </c>
      <c r="P419" s="44">
        <v>1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6">
        <f t="shared" si="25"/>
        <v>0</v>
      </c>
      <c r="H420" s="30">
        <v>0</v>
      </c>
      <c r="I420" s="31">
        <v>0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6">
        <f t="shared" si="25"/>
        <v>4</v>
      </c>
      <c r="H423" s="30">
        <v>0</v>
      </c>
      <c r="I423" s="31">
        <v>0</v>
      </c>
      <c r="J423" s="28">
        <f t="shared" si="26"/>
        <v>4</v>
      </c>
      <c r="K423" s="29">
        <f t="shared" si="27"/>
        <v>2</v>
      </c>
      <c r="L423" s="51">
        <v>4</v>
      </c>
      <c r="M423" s="2">
        <v>2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6">
        <f t="shared" si="25"/>
        <v>2</v>
      </c>
      <c r="H424" s="30">
        <v>2</v>
      </c>
      <c r="I424" s="31">
        <v>1</v>
      </c>
      <c r="J424" s="28">
        <f t="shared" si="26"/>
        <v>0</v>
      </c>
      <c r="K424" s="29">
        <f t="shared" si="27"/>
        <v>0</v>
      </c>
      <c r="L424" s="51">
        <v>0</v>
      </c>
      <c r="M424" s="2">
        <v>0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6">
        <f t="shared" si="25"/>
        <v>3</v>
      </c>
      <c r="H426" s="30">
        <v>0</v>
      </c>
      <c r="I426" s="31">
        <v>0</v>
      </c>
      <c r="J426" s="28">
        <f t="shared" si="26"/>
        <v>3</v>
      </c>
      <c r="K426" s="29">
        <f t="shared" si="27"/>
        <v>1</v>
      </c>
      <c r="L426" s="51">
        <v>2</v>
      </c>
      <c r="M426" s="2">
        <v>1</v>
      </c>
      <c r="N426" s="51">
        <v>1</v>
      </c>
      <c r="O426" s="29">
        <f t="shared" si="28"/>
        <v>1</v>
      </c>
      <c r="P426" s="44">
        <v>1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6">
        <f t="shared" si="25"/>
        <v>4</v>
      </c>
      <c r="H428" s="30">
        <v>0</v>
      </c>
      <c r="I428" s="31">
        <v>0</v>
      </c>
      <c r="J428" s="28">
        <f t="shared" si="26"/>
        <v>4</v>
      </c>
      <c r="K428" s="29">
        <f t="shared" si="27"/>
        <v>4</v>
      </c>
      <c r="L428" s="51">
        <v>4</v>
      </c>
      <c r="M428" s="2">
        <v>4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hidden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6">
        <f t="shared" si="25"/>
        <v>0</v>
      </c>
      <c r="H429" s="30">
        <v>0</v>
      </c>
      <c r="I429" s="31">
        <v>0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6">
        <f t="shared" si="25"/>
        <v>0</v>
      </c>
      <c r="H430" s="30">
        <v>0</v>
      </c>
      <c r="I430" s="31">
        <v>0</v>
      </c>
      <c r="J430" s="28">
        <f t="shared" si="26"/>
        <v>0</v>
      </c>
      <c r="K430" s="29">
        <f t="shared" si="27"/>
        <v>0</v>
      </c>
      <c r="L430" s="51">
        <v>0</v>
      </c>
      <c r="M430" s="2">
        <v>0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6">
        <f t="shared" si="25"/>
        <v>8</v>
      </c>
      <c r="H431" s="30">
        <v>1</v>
      </c>
      <c r="I431" s="31">
        <v>1</v>
      </c>
      <c r="J431" s="28">
        <f t="shared" si="26"/>
        <v>7</v>
      </c>
      <c r="K431" s="29">
        <f t="shared" si="27"/>
        <v>3</v>
      </c>
      <c r="L431" s="51">
        <v>4</v>
      </c>
      <c r="M431" s="2">
        <v>3</v>
      </c>
      <c r="N431" s="51">
        <v>3</v>
      </c>
      <c r="O431" s="29">
        <f t="shared" si="28"/>
        <v>2</v>
      </c>
      <c r="P431" s="44">
        <v>2</v>
      </c>
      <c r="Q431" s="2">
        <v>1</v>
      </c>
      <c r="R431" s="2">
        <v>1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6">
        <f t="shared" si="25"/>
        <v>11</v>
      </c>
      <c r="H432" s="30">
        <v>7</v>
      </c>
      <c r="I432" s="31">
        <v>3</v>
      </c>
      <c r="J432" s="28">
        <f t="shared" si="26"/>
        <v>4</v>
      </c>
      <c r="K432" s="29">
        <f t="shared" si="27"/>
        <v>2</v>
      </c>
      <c r="L432" s="51">
        <v>0</v>
      </c>
      <c r="M432" s="2">
        <v>0</v>
      </c>
      <c r="N432" s="51">
        <v>4</v>
      </c>
      <c r="O432" s="29">
        <f t="shared" si="28"/>
        <v>2</v>
      </c>
      <c r="P432" s="44">
        <v>0</v>
      </c>
      <c r="Q432" s="2">
        <v>0</v>
      </c>
      <c r="R432" s="2">
        <v>1</v>
      </c>
      <c r="S432" s="2">
        <v>2</v>
      </c>
    </row>
    <row r="433" spans="1:19" customFormat="1" hidden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6">
        <f t="shared" si="25"/>
        <v>0</v>
      </c>
      <c r="H433" s="30">
        <v>0</v>
      </c>
      <c r="I433" s="31">
        <v>0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6">
        <f t="shared" si="25"/>
        <v>0</v>
      </c>
      <c r="H442" s="30">
        <v>0</v>
      </c>
      <c r="I442" s="31">
        <v>0</v>
      </c>
      <c r="J442" s="28">
        <f t="shared" si="26"/>
        <v>0</v>
      </c>
      <c r="K442" s="29">
        <f t="shared" si="27"/>
        <v>0</v>
      </c>
      <c r="L442" s="51">
        <v>0</v>
      </c>
      <c r="M442" s="2">
        <v>0</v>
      </c>
      <c r="N442" s="51">
        <v>0</v>
      </c>
      <c r="O442" s="29">
        <f t="shared" si="28"/>
        <v>0</v>
      </c>
      <c r="P442" s="44">
        <v>0</v>
      </c>
      <c r="Q442" s="2">
        <v>0</v>
      </c>
      <c r="R442" s="2">
        <v>0</v>
      </c>
      <c r="S442" s="2">
        <v>0</v>
      </c>
    </row>
    <row r="443" spans="1:19" customFormat="1" hidden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6">
        <f t="shared" si="25"/>
        <v>0</v>
      </c>
      <c r="H443" s="30">
        <v>0</v>
      </c>
      <c r="I443" s="31">
        <v>0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6">
        <f t="shared" si="25"/>
        <v>2</v>
      </c>
      <c r="H444" s="30">
        <v>0</v>
      </c>
      <c r="I444" s="31">
        <v>0</v>
      </c>
      <c r="J444" s="28">
        <f t="shared" si="26"/>
        <v>2</v>
      </c>
      <c r="K444" s="29">
        <f t="shared" si="27"/>
        <v>1</v>
      </c>
      <c r="L444" s="51">
        <v>1</v>
      </c>
      <c r="M444" s="2">
        <v>1</v>
      </c>
      <c r="N444" s="51">
        <v>1</v>
      </c>
      <c r="O444" s="29">
        <f t="shared" si="28"/>
        <v>1</v>
      </c>
      <c r="P444" s="44">
        <v>1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6">
        <f t="shared" si="25"/>
        <v>3</v>
      </c>
      <c r="H447" s="30">
        <v>0</v>
      </c>
      <c r="I447" s="31">
        <v>0</v>
      </c>
      <c r="J447" s="28">
        <f t="shared" si="26"/>
        <v>3</v>
      </c>
      <c r="K447" s="29">
        <f t="shared" si="27"/>
        <v>2</v>
      </c>
      <c r="L447" s="51">
        <v>3</v>
      </c>
      <c r="M447" s="2">
        <v>2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hidden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6">
        <f t="shared" si="25"/>
        <v>0</v>
      </c>
      <c r="H448" s="30">
        <v>0</v>
      </c>
      <c r="I448" s="31">
        <v>0</v>
      </c>
      <c r="J448" s="28">
        <f t="shared" si="26"/>
        <v>0</v>
      </c>
      <c r="K448" s="29">
        <f t="shared" si="27"/>
        <v>0</v>
      </c>
      <c r="L448" s="51">
        <v>0</v>
      </c>
      <c r="M448" s="2">
        <v>0</v>
      </c>
      <c r="N448" s="51">
        <v>0</v>
      </c>
      <c r="O448" s="29">
        <f t="shared" si="28"/>
        <v>0</v>
      </c>
      <c r="P448" s="44">
        <v>0</v>
      </c>
      <c r="Q448" s="2">
        <v>0</v>
      </c>
      <c r="R448" s="2">
        <v>0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6">
        <f t="shared" si="25"/>
        <v>0</v>
      </c>
      <c r="H449" s="30">
        <v>0</v>
      </c>
      <c r="I449" s="31">
        <v>0</v>
      </c>
      <c r="J449" s="28">
        <f t="shared" si="26"/>
        <v>0</v>
      </c>
      <c r="K449" s="29">
        <f t="shared" si="27"/>
        <v>0</v>
      </c>
      <c r="L449" s="51">
        <v>0</v>
      </c>
      <c r="M449" s="2">
        <v>0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6">
        <f t="shared" ref="G450:G513" si="29">SUM(H450, J450)</f>
        <v>8</v>
      </c>
      <c r="H450" s="30">
        <v>0</v>
      </c>
      <c r="I450" s="31">
        <v>0</v>
      </c>
      <c r="J450" s="28">
        <f t="shared" ref="J450:J513" si="30">L450+N450</f>
        <v>8</v>
      </c>
      <c r="K450" s="29">
        <f t="shared" ref="K450:K513" si="31">MAX(P450:S450, M450)</f>
        <v>3</v>
      </c>
      <c r="L450" s="51">
        <v>3</v>
      </c>
      <c r="M450" s="2">
        <v>3</v>
      </c>
      <c r="N450" s="51">
        <v>5</v>
      </c>
      <c r="O450" s="29">
        <f t="shared" si="28"/>
        <v>1</v>
      </c>
      <c r="P450" s="44">
        <v>0</v>
      </c>
      <c r="Q450" s="2">
        <v>1</v>
      </c>
      <c r="R450" s="2">
        <v>1</v>
      </c>
      <c r="S450" s="2">
        <v>1</v>
      </c>
    </row>
    <row r="451" spans="1:19" customFormat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6">
        <f t="shared" si="29"/>
        <v>2</v>
      </c>
      <c r="H451" s="30">
        <v>0</v>
      </c>
      <c r="I451" s="31">
        <v>0</v>
      </c>
      <c r="J451" s="28">
        <f t="shared" si="30"/>
        <v>2</v>
      </c>
      <c r="K451" s="29">
        <f t="shared" si="31"/>
        <v>3</v>
      </c>
      <c r="L451" s="51">
        <v>0</v>
      </c>
      <c r="M451" s="2">
        <v>0</v>
      </c>
      <c r="N451" s="51">
        <v>2</v>
      </c>
      <c r="O451" s="29">
        <f t="shared" si="28"/>
        <v>3</v>
      </c>
      <c r="P451" s="44">
        <v>0</v>
      </c>
      <c r="Q451" s="2">
        <v>3</v>
      </c>
      <c r="R451" s="2">
        <v>0</v>
      </c>
      <c r="S451" s="2">
        <v>0</v>
      </c>
    </row>
    <row r="452" spans="1:19" customFormat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6">
        <f t="shared" si="29"/>
        <v>3</v>
      </c>
      <c r="H452" s="30">
        <v>2</v>
      </c>
      <c r="I452" s="31">
        <v>2</v>
      </c>
      <c r="J452" s="28">
        <f t="shared" si="30"/>
        <v>1</v>
      </c>
      <c r="K452" s="29">
        <f t="shared" si="31"/>
        <v>1</v>
      </c>
      <c r="L452" s="51">
        <v>1</v>
      </c>
      <c r="M452" s="2">
        <v>1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6">
        <f t="shared" si="29"/>
        <v>11</v>
      </c>
      <c r="H453" s="30">
        <v>3</v>
      </c>
      <c r="I453" s="31">
        <v>1</v>
      </c>
      <c r="J453" s="28">
        <f t="shared" si="30"/>
        <v>8</v>
      </c>
      <c r="K453" s="29">
        <f t="shared" si="31"/>
        <v>50</v>
      </c>
      <c r="L453" s="51">
        <v>2</v>
      </c>
      <c r="M453" s="2">
        <v>2</v>
      </c>
      <c r="N453" s="51">
        <v>6</v>
      </c>
      <c r="O453" s="29">
        <f t="shared" si="28"/>
        <v>50</v>
      </c>
      <c r="P453" s="44">
        <v>50</v>
      </c>
      <c r="Q453" s="2">
        <v>10</v>
      </c>
      <c r="R453" s="2">
        <v>15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hidden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6">
        <f t="shared" si="29"/>
        <v>0</v>
      </c>
      <c r="H455" s="30">
        <v>0</v>
      </c>
      <c r="I455" s="31">
        <v>0</v>
      </c>
      <c r="J455" s="28">
        <f t="shared" si="30"/>
        <v>0</v>
      </c>
      <c r="K455" s="29">
        <f t="shared" si="31"/>
        <v>0</v>
      </c>
      <c r="L455" s="51">
        <v>0</v>
      </c>
      <c r="M455" s="2">
        <v>0</v>
      </c>
      <c r="N455" s="51">
        <v>0</v>
      </c>
      <c r="O455" s="29">
        <f t="shared" si="28"/>
        <v>0</v>
      </c>
      <c r="P455" s="44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6">
        <f t="shared" si="29"/>
        <v>1</v>
      </c>
      <c r="H456" s="30">
        <v>0</v>
      </c>
      <c r="I456" s="31">
        <v>0</v>
      </c>
      <c r="J456" s="28">
        <f t="shared" si="30"/>
        <v>1</v>
      </c>
      <c r="K456" s="29">
        <f t="shared" si="31"/>
        <v>1</v>
      </c>
      <c r="L456" s="51">
        <v>1</v>
      </c>
      <c r="M456" s="2">
        <v>1</v>
      </c>
      <c r="N456" s="51">
        <v>0</v>
      </c>
      <c r="O456" s="29">
        <f t="shared" si="28"/>
        <v>0</v>
      </c>
      <c r="P456" s="44">
        <v>0</v>
      </c>
      <c r="Q456" s="2">
        <v>0</v>
      </c>
      <c r="R456" s="2">
        <v>0</v>
      </c>
      <c r="S456" s="2">
        <v>0</v>
      </c>
    </row>
    <row r="457" spans="1:19" customFormat="1" hidden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6">
        <f t="shared" si="29"/>
        <v>0</v>
      </c>
      <c r="H457" s="30">
        <v>0</v>
      </c>
      <c r="I457" s="31">
        <v>0</v>
      </c>
      <c r="J457" s="28">
        <f t="shared" si="30"/>
        <v>0</v>
      </c>
      <c r="K457" s="29">
        <f t="shared" si="31"/>
        <v>0</v>
      </c>
      <c r="L457" s="51">
        <v>0</v>
      </c>
      <c r="M457" s="2">
        <v>0</v>
      </c>
      <c r="N457" s="51">
        <v>0</v>
      </c>
      <c r="O457" s="29">
        <f t="shared" si="28"/>
        <v>0</v>
      </c>
      <c r="P457" s="44">
        <v>0</v>
      </c>
      <c r="Q457" s="2">
        <v>0</v>
      </c>
      <c r="R457" s="2">
        <v>0</v>
      </c>
      <c r="S457" s="2">
        <v>0</v>
      </c>
    </row>
    <row r="458" spans="1:19" customFormat="1" hidden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6">
        <f t="shared" si="29"/>
        <v>0</v>
      </c>
      <c r="H458" s="30">
        <v>0</v>
      </c>
      <c r="I458" s="31">
        <v>0</v>
      </c>
      <c r="J458" s="28">
        <f t="shared" si="30"/>
        <v>0</v>
      </c>
      <c r="K458" s="29">
        <f t="shared" si="31"/>
        <v>0</v>
      </c>
      <c r="L458" s="51">
        <v>0</v>
      </c>
      <c r="M458" s="2">
        <v>0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6">
        <f t="shared" si="29"/>
        <v>14</v>
      </c>
      <c r="H459" s="30">
        <v>1</v>
      </c>
      <c r="I459" s="31">
        <v>1</v>
      </c>
      <c r="J459" s="28">
        <f t="shared" si="30"/>
        <v>13</v>
      </c>
      <c r="K459" s="29">
        <f t="shared" si="31"/>
        <v>15</v>
      </c>
      <c r="L459" s="51">
        <v>8</v>
      </c>
      <c r="M459" s="2">
        <v>15</v>
      </c>
      <c r="N459" s="51">
        <v>5</v>
      </c>
      <c r="O459" s="29">
        <f t="shared" si="28"/>
        <v>3</v>
      </c>
      <c r="P459" s="44">
        <v>2</v>
      </c>
      <c r="Q459" s="2">
        <v>3</v>
      </c>
      <c r="R459" s="2">
        <v>0</v>
      </c>
      <c r="S459" s="2">
        <v>3</v>
      </c>
    </row>
    <row r="460" spans="1:19" customFormat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6">
        <f t="shared" si="29"/>
        <v>1</v>
      </c>
      <c r="H460" s="30">
        <v>0</v>
      </c>
      <c r="I460" s="31">
        <v>0</v>
      </c>
      <c r="J460" s="28">
        <f t="shared" si="30"/>
        <v>1</v>
      </c>
      <c r="K460" s="29">
        <f t="shared" si="31"/>
        <v>2</v>
      </c>
      <c r="L460" s="51">
        <v>0</v>
      </c>
      <c r="M460" s="2">
        <v>0</v>
      </c>
      <c r="N460" s="51">
        <v>1</v>
      </c>
      <c r="O460" s="29">
        <f t="shared" si="28"/>
        <v>2</v>
      </c>
      <c r="P460" s="44">
        <v>2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6">
        <f t="shared" si="29"/>
        <v>0</v>
      </c>
      <c r="H461" s="30">
        <v>0</v>
      </c>
      <c r="I461" s="31">
        <v>0</v>
      </c>
      <c r="J461" s="28">
        <f t="shared" si="30"/>
        <v>0</v>
      </c>
      <c r="K461" s="29">
        <f t="shared" si="31"/>
        <v>0</v>
      </c>
      <c r="L461" s="51">
        <v>0</v>
      </c>
      <c r="M461" s="2">
        <v>0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6">
        <f t="shared" si="29"/>
        <v>1</v>
      </c>
      <c r="H464" s="30">
        <v>0</v>
      </c>
      <c r="I464" s="31">
        <v>0</v>
      </c>
      <c r="J464" s="28">
        <f t="shared" si="30"/>
        <v>1</v>
      </c>
      <c r="K464" s="29">
        <f t="shared" si="31"/>
        <v>2</v>
      </c>
      <c r="L464" s="51">
        <v>0</v>
      </c>
      <c r="M464" s="2">
        <v>0</v>
      </c>
      <c r="N464" s="51">
        <v>1</v>
      </c>
      <c r="O464" s="29">
        <f t="shared" si="28"/>
        <v>2</v>
      </c>
      <c r="P464" s="44">
        <v>0</v>
      </c>
      <c r="Q464" s="2">
        <v>2</v>
      </c>
      <c r="R464" s="2">
        <v>0</v>
      </c>
      <c r="S464" s="2">
        <v>0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6">
        <f t="shared" si="29"/>
        <v>0</v>
      </c>
      <c r="H465" s="30">
        <v>0</v>
      </c>
      <c r="I465" s="31">
        <v>0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6">
        <f t="shared" si="29"/>
        <v>31</v>
      </c>
      <c r="H466" s="30">
        <v>21</v>
      </c>
      <c r="I466" s="31">
        <v>5</v>
      </c>
      <c r="J466" s="28">
        <f t="shared" si="30"/>
        <v>10</v>
      </c>
      <c r="K466" s="29">
        <f t="shared" si="31"/>
        <v>4</v>
      </c>
      <c r="L466" s="51">
        <v>8</v>
      </c>
      <c r="M466" s="2">
        <v>4</v>
      </c>
      <c r="N466" s="51">
        <v>2</v>
      </c>
      <c r="O466" s="29">
        <f t="shared" si="28"/>
        <v>2</v>
      </c>
      <c r="P466" s="44">
        <v>2</v>
      </c>
      <c r="Q466" s="2">
        <v>0</v>
      </c>
      <c r="R466" s="2">
        <v>1</v>
      </c>
      <c r="S466" s="2">
        <v>0</v>
      </c>
    </row>
    <row r="467" spans="1:19" customFormat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6">
        <f t="shared" si="29"/>
        <v>5</v>
      </c>
      <c r="H467" s="30">
        <v>4</v>
      </c>
      <c r="I467" s="31">
        <v>9</v>
      </c>
      <c r="J467" s="28">
        <f t="shared" si="30"/>
        <v>1</v>
      </c>
      <c r="K467" s="29">
        <f t="shared" si="31"/>
        <v>1</v>
      </c>
      <c r="L467" s="51">
        <v>1</v>
      </c>
      <c r="M467" s="2">
        <v>1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6">
        <f t="shared" si="29"/>
        <v>1</v>
      </c>
      <c r="H469" s="30">
        <v>0</v>
      </c>
      <c r="I469" s="31">
        <v>0</v>
      </c>
      <c r="J469" s="28">
        <f t="shared" si="30"/>
        <v>1</v>
      </c>
      <c r="K469" s="29">
        <f t="shared" si="31"/>
        <v>1</v>
      </c>
      <c r="L469" s="51">
        <v>1</v>
      </c>
      <c r="M469" s="2">
        <v>1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6">
        <f t="shared" si="29"/>
        <v>4</v>
      </c>
      <c r="H471" s="30">
        <v>3</v>
      </c>
      <c r="I471" s="31">
        <v>1</v>
      </c>
      <c r="J471" s="28">
        <f t="shared" si="30"/>
        <v>1</v>
      </c>
      <c r="K471" s="29">
        <f t="shared" si="31"/>
        <v>1</v>
      </c>
      <c r="L471" s="51">
        <v>0</v>
      </c>
      <c r="M471" s="2">
        <v>0</v>
      </c>
      <c r="N471" s="51">
        <v>1</v>
      </c>
      <c r="O471" s="29">
        <f t="shared" si="28"/>
        <v>1</v>
      </c>
      <c r="P471" s="44">
        <v>1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6">
        <f t="shared" si="29"/>
        <v>1</v>
      </c>
      <c r="H472" s="30">
        <v>0</v>
      </c>
      <c r="I472" s="31">
        <v>0</v>
      </c>
      <c r="J472" s="28">
        <f t="shared" si="30"/>
        <v>1</v>
      </c>
      <c r="K472" s="29">
        <f t="shared" si="31"/>
        <v>3</v>
      </c>
      <c r="L472" s="51">
        <v>0</v>
      </c>
      <c r="M472" s="2">
        <v>0</v>
      </c>
      <c r="N472" s="51">
        <v>1</v>
      </c>
      <c r="O472" s="29">
        <f t="shared" si="28"/>
        <v>3</v>
      </c>
      <c r="P472" s="44">
        <v>0</v>
      </c>
      <c r="Q472" s="2">
        <v>0</v>
      </c>
      <c r="R472" s="2">
        <v>3</v>
      </c>
      <c r="S472" s="2">
        <v>0</v>
      </c>
    </row>
    <row r="473" spans="1:19" customFormat="1" hidden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6">
        <f t="shared" si="29"/>
        <v>0</v>
      </c>
      <c r="H473" s="30">
        <v>0</v>
      </c>
      <c r="I473" s="31">
        <v>0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hidden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6">
        <f t="shared" si="29"/>
        <v>0</v>
      </c>
      <c r="H474" s="30">
        <v>0</v>
      </c>
      <c r="I474" s="31">
        <v>0</v>
      </c>
      <c r="J474" s="28">
        <f t="shared" si="30"/>
        <v>0</v>
      </c>
      <c r="K474" s="29">
        <f t="shared" si="31"/>
        <v>0</v>
      </c>
      <c r="L474" s="51">
        <v>0</v>
      </c>
      <c r="M474" s="2">
        <v>0</v>
      </c>
      <c r="N474" s="51">
        <v>0</v>
      </c>
      <c r="O474" s="29">
        <f t="shared" si="28"/>
        <v>0</v>
      </c>
      <c r="P474" s="44">
        <v>0</v>
      </c>
      <c r="Q474" s="2">
        <v>0</v>
      </c>
      <c r="R474" s="2">
        <v>0</v>
      </c>
      <c r="S474" s="2">
        <v>0</v>
      </c>
    </row>
    <row r="475" spans="1:19" customFormat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6">
        <f t="shared" si="29"/>
        <v>2</v>
      </c>
      <c r="H475" s="30">
        <v>0</v>
      </c>
      <c r="I475" s="31">
        <v>0</v>
      </c>
      <c r="J475" s="28">
        <f t="shared" si="30"/>
        <v>2</v>
      </c>
      <c r="K475" s="29">
        <f t="shared" si="31"/>
        <v>4</v>
      </c>
      <c r="L475" s="51">
        <v>1</v>
      </c>
      <c r="M475" s="2">
        <v>1</v>
      </c>
      <c r="N475" s="51">
        <v>1</v>
      </c>
      <c r="O475" s="29">
        <f t="shared" si="28"/>
        <v>4</v>
      </c>
      <c r="P475" s="44">
        <v>4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6">
        <f t="shared" si="29"/>
        <v>1</v>
      </c>
      <c r="H476" s="30">
        <v>0</v>
      </c>
      <c r="I476" s="31">
        <v>0</v>
      </c>
      <c r="J476" s="28">
        <f t="shared" si="30"/>
        <v>1</v>
      </c>
      <c r="K476" s="29">
        <f t="shared" si="31"/>
        <v>1</v>
      </c>
      <c r="L476" s="51">
        <v>1</v>
      </c>
      <c r="M476" s="2">
        <v>1</v>
      </c>
      <c r="N476" s="51">
        <v>0</v>
      </c>
      <c r="O476" s="29">
        <f t="shared" si="28"/>
        <v>0</v>
      </c>
      <c r="P476" s="44">
        <v>0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6">
        <f t="shared" si="29"/>
        <v>2</v>
      </c>
      <c r="H477" s="30">
        <v>0</v>
      </c>
      <c r="I477" s="31">
        <v>0</v>
      </c>
      <c r="J477" s="28">
        <f t="shared" si="30"/>
        <v>2</v>
      </c>
      <c r="K477" s="29">
        <f t="shared" si="31"/>
        <v>2</v>
      </c>
      <c r="L477" s="51">
        <v>1</v>
      </c>
      <c r="M477" s="2">
        <v>2</v>
      </c>
      <c r="N477" s="51">
        <v>1</v>
      </c>
      <c r="O477" s="29">
        <f t="shared" si="28"/>
        <v>1</v>
      </c>
      <c r="P477" s="44">
        <v>0</v>
      </c>
      <c r="Q477" s="2">
        <v>1</v>
      </c>
      <c r="R477" s="2">
        <v>0</v>
      </c>
      <c r="S477" s="2">
        <v>0</v>
      </c>
    </row>
    <row r="478" spans="1:19" customFormat="1" hidden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6">
        <f t="shared" si="29"/>
        <v>0</v>
      </c>
      <c r="H478" s="30">
        <v>0</v>
      </c>
      <c r="I478" s="31">
        <v>0</v>
      </c>
      <c r="J478" s="28">
        <f t="shared" si="30"/>
        <v>0</v>
      </c>
      <c r="K478" s="29">
        <f t="shared" si="31"/>
        <v>0</v>
      </c>
      <c r="L478" s="51">
        <v>0</v>
      </c>
      <c r="M478" s="2">
        <v>0</v>
      </c>
      <c r="N478" s="51">
        <v>0</v>
      </c>
      <c r="O478" s="29">
        <f t="shared" si="28"/>
        <v>0</v>
      </c>
      <c r="P478" s="44">
        <v>0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6">
        <f t="shared" si="29"/>
        <v>5</v>
      </c>
      <c r="H479" s="30">
        <v>0</v>
      </c>
      <c r="I479" s="31">
        <v>0</v>
      </c>
      <c r="J479" s="28">
        <f t="shared" si="30"/>
        <v>5</v>
      </c>
      <c r="K479" s="29">
        <f t="shared" si="31"/>
        <v>2</v>
      </c>
      <c r="L479" s="51">
        <v>3</v>
      </c>
      <c r="M479" s="2">
        <v>1</v>
      </c>
      <c r="N479" s="51">
        <v>2</v>
      </c>
      <c r="O479" s="29">
        <f t="shared" si="28"/>
        <v>2</v>
      </c>
      <c r="P479" s="44">
        <v>1</v>
      </c>
      <c r="Q479" s="2">
        <v>0</v>
      </c>
      <c r="R479" s="2">
        <v>2</v>
      </c>
      <c r="S479" s="2">
        <v>0</v>
      </c>
    </row>
    <row r="480" spans="1:19" customFormat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6">
        <f t="shared" si="29"/>
        <v>1</v>
      </c>
      <c r="H480" s="30">
        <v>0</v>
      </c>
      <c r="I480" s="31">
        <v>0</v>
      </c>
      <c r="J480" s="28">
        <f t="shared" si="30"/>
        <v>1</v>
      </c>
      <c r="K480" s="29">
        <f t="shared" si="31"/>
        <v>1</v>
      </c>
      <c r="L480" s="51">
        <v>0</v>
      </c>
      <c r="M480" s="2">
        <v>0</v>
      </c>
      <c r="N480" s="51">
        <v>1</v>
      </c>
      <c r="O480" s="29">
        <f t="shared" si="28"/>
        <v>1</v>
      </c>
      <c r="P480" s="44">
        <v>0</v>
      </c>
      <c r="Q480" s="2">
        <v>1</v>
      </c>
      <c r="R480" s="2">
        <v>0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6">
        <f t="shared" si="29"/>
        <v>0</v>
      </c>
      <c r="H481" s="30">
        <v>0</v>
      </c>
      <c r="I481" s="31">
        <v>0</v>
      </c>
      <c r="J481" s="28">
        <f t="shared" si="30"/>
        <v>0</v>
      </c>
      <c r="K481" s="29">
        <f t="shared" si="31"/>
        <v>0</v>
      </c>
      <c r="L481" s="51">
        <v>0</v>
      </c>
      <c r="M481" s="2">
        <v>0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hidden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6">
        <f t="shared" si="29"/>
        <v>0</v>
      </c>
      <c r="H482" s="30">
        <v>0</v>
      </c>
      <c r="I482" s="31">
        <v>0</v>
      </c>
      <c r="J482" s="28">
        <f t="shared" si="30"/>
        <v>0</v>
      </c>
      <c r="K482" s="29">
        <f t="shared" si="31"/>
        <v>0</v>
      </c>
      <c r="L482" s="51">
        <v>0</v>
      </c>
      <c r="M482" s="2">
        <v>0</v>
      </c>
      <c r="N482" s="51">
        <v>0</v>
      </c>
      <c r="O482" s="29">
        <f t="shared" si="28"/>
        <v>0</v>
      </c>
      <c r="P482" s="44">
        <v>0</v>
      </c>
      <c r="Q482" s="2">
        <v>0</v>
      </c>
      <c r="R482" s="2">
        <v>0</v>
      </c>
      <c r="S482" s="2">
        <v>0</v>
      </c>
    </row>
    <row r="483" spans="1:19" customFormat="1" hidden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6">
        <f t="shared" si="29"/>
        <v>0</v>
      </c>
      <c r="H483" s="30">
        <v>0</v>
      </c>
      <c r="I483" s="31">
        <v>0</v>
      </c>
      <c r="J483" s="28">
        <f t="shared" si="30"/>
        <v>0</v>
      </c>
      <c r="K483" s="29">
        <f t="shared" si="31"/>
        <v>0</v>
      </c>
      <c r="L483" s="51">
        <v>0</v>
      </c>
      <c r="M483" s="2">
        <v>0</v>
      </c>
      <c r="N483" s="51">
        <v>0</v>
      </c>
      <c r="O483" s="29">
        <f t="shared" si="28"/>
        <v>0</v>
      </c>
      <c r="P483" s="44">
        <v>0</v>
      </c>
      <c r="Q483" s="2">
        <v>0</v>
      </c>
      <c r="R483" s="2">
        <v>0</v>
      </c>
      <c r="S483" s="2">
        <v>0</v>
      </c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6">
        <f t="shared" si="29"/>
        <v>3</v>
      </c>
      <c r="H485" s="30">
        <v>0</v>
      </c>
      <c r="I485" s="31">
        <v>0</v>
      </c>
      <c r="J485" s="28">
        <f t="shared" si="30"/>
        <v>3</v>
      </c>
      <c r="K485" s="29">
        <f t="shared" si="31"/>
        <v>1</v>
      </c>
      <c r="L485" s="51">
        <v>2</v>
      </c>
      <c r="M485" s="2">
        <v>1</v>
      </c>
      <c r="N485" s="51">
        <v>1</v>
      </c>
      <c r="O485" s="29">
        <f t="shared" ref="O485:O548" si="32">MAX(P485:S485)</f>
        <v>1</v>
      </c>
      <c r="P485" s="44">
        <v>0</v>
      </c>
      <c r="Q485" s="2">
        <v>0</v>
      </c>
      <c r="R485" s="2">
        <v>1</v>
      </c>
      <c r="S485" s="2">
        <v>0</v>
      </c>
    </row>
    <row r="486" spans="1:19" customFormat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6">
        <f t="shared" si="29"/>
        <v>2</v>
      </c>
      <c r="H486" s="30">
        <v>1</v>
      </c>
      <c r="I486" s="31">
        <v>1</v>
      </c>
      <c r="J486" s="28">
        <f t="shared" si="30"/>
        <v>1</v>
      </c>
      <c r="K486" s="29">
        <f t="shared" si="31"/>
        <v>1</v>
      </c>
      <c r="L486" s="51">
        <v>0</v>
      </c>
      <c r="M486" s="2">
        <v>0</v>
      </c>
      <c r="N486" s="51">
        <v>1</v>
      </c>
      <c r="O486" s="29">
        <f t="shared" si="32"/>
        <v>1</v>
      </c>
      <c r="P486" s="44">
        <v>1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6">
        <f t="shared" si="29"/>
        <v>0</v>
      </c>
      <c r="H487" s="30">
        <v>0</v>
      </c>
      <c r="I487" s="31">
        <v>0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6">
        <f t="shared" si="29"/>
        <v>4</v>
      </c>
      <c r="H489" s="30">
        <v>4</v>
      </c>
      <c r="I489" s="31">
        <v>1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6">
        <f t="shared" si="29"/>
        <v>0</v>
      </c>
      <c r="H490" s="30">
        <v>0</v>
      </c>
      <c r="I490" s="31">
        <v>0</v>
      </c>
      <c r="J490" s="28">
        <f t="shared" si="30"/>
        <v>0</v>
      </c>
      <c r="K490" s="29">
        <f t="shared" si="31"/>
        <v>0</v>
      </c>
      <c r="L490" s="51">
        <v>0</v>
      </c>
      <c r="M490" s="2">
        <v>0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hidden="1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6">
        <f t="shared" si="29"/>
        <v>0</v>
      </c>
      <c r="H491" s="30">
        <v>0</v>
      </c>
      <c r="I491" s="31">
        <v>0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6">
        <f t="shared" si="29"/>
        <v>0</v>
      </c>
      <c r="H492" s="30">
        <v>0</v>
      </c>
      <c r="I492" s="31">
        <v>0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6">
        <f t="shared" si="29"/>
        <v>0</v>
      </c>
      <c r="H493" s="30">
        <v>0</v>
      </c>
      <c r="I493" s="31">
        <v>0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6">
        <f t="shared" si="29"/>
        <v>3</v>
      </c>
      <c r="H494" s="30">
        <v>0</v>
      </c>
      <c r="I494" s="31">
        <v>0</v>
      </c>
      <c r="J494" s="28">
        <f t="shared" si="30"/>
        <v>3</v>
      </c>
      <c r="K494" s="29">
        <f t="shared" si="31"/>
        <v>2</v>
      </c>
      <c r="L494" s="51">
        <v>1</v>
      </c>
      <c r="M494" s="2">
        <v>2</v>
      </c>
      <c r="N494" s="51">
        <v>2</v>
      </c>
      <c r="O494" s="29">
        <f t="shared" si="32"/>
        <v>1</v>
      </c>
      <c r="P494" s="44">
        <v>1</v>
      </c>
      <c r="Q494" s="2">
        <v>0</v>
      </c>
      <c r="R494" s="2">
        <v>0</v>
      </c>
      <c r="S494" s="2">
        <v>1</v>
      </c>
    </row>
    <row r="495" spans="1:19" customFormat="1" hidden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hidden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6">
        <f t="shared" si="29"/>
        <v>0</v>
      </c>
      <c r="H496" s="30">
        <v>0</v>
      </c>
      <c r="I496" s="31">
        <v>0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6">
        <f t="shared" si="29"/>
        <v>5</v>
      </c>
      <c r="H497" s="30">
        <v>2</v>
      </c>
      <c r="I497" s="31">
        <v>1</v>
      </c>
      <c r="J497" s="28">
        <f t="shared" si="30"/>
        <v>3</v>
      </c>
      <c r="K497" s="29">
        <f t="shared" si="31"/>
        <v>2</v>
      </c>
      <c r="L497" s="51">
        <v>2</v>
      </c>
      <c r="M497" s="2">
        <v>2</v>
      </c>
      <c r="N497" s="51">
        <v>1</v>
      </c>
      <c r="O497" s="29">
        <f t="shared" si="32"/>
        <v>2</v>
      </c>
      <c r="P497" s="44">
        <v>0</v>
      </c>
      <c r="Q497" s="2">
        <v>0</v>
      </c>
      <c r="R497" s="2">
        <v>0</v>
      </c>
      <c r="S497" s="2">
        <v>2</v>
      </c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6">
        <f t="shared" si="29"/>
        <v>4</v>
      </c>
      <c r="H498" s="30">
        <v>0</v>
      </c>
      <c r="I498" s="31">
        <v>0</v>
      </c>
      <c r="J498" s="28">
        <f t="shared" si="30"/>
        <v>4</v>
      </c>
      <c r="K498" s="29">
        <f t="shared" si="31"/>
        <v>4</v>
      </c>
      <c r="L498" s="51">
        <v>2</v>
      </c>
      <c r="M498" s="2">
        <v>1</v>
      </c>
      <c r="N498" s="51">
        <v>2</v>
      </c>
      <c r="O498" s="29">
        <f t="shared" si="32"/>
        <v>4</v>
      </c>
      <c r="P498" s="44">
        <v>4</v>
      </c>
      <c r="Q498" s="2">
        <v>1</v>
      </c>
      <c r="R498" s="2">
        <v>0</v>
      </c>
      <c r="S498" s="2">
        <v>0</v>
      </c>
    </row>
    <row r="499" spans="1:19" hidden="1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6">
        <f t="shared" si="29"/>
        <v>0</v>
      </c>
      <c r="H499" s="30">
        <v>0</v>
      </c>
      <c r="I499" s="31">
        <v>0</v>
      </c>
      <c r="J499" s="28">
        <f t="shared" si="30"/>
        <v>0</v>
      </c>
      <c r="K499" s="29">
        <f t="shared" si="31"/>
        <v>0</v>
      </c>
      <c r="L499" s="51">
        <v>0</v>
      </c>
      <c r="M499" s="2">
        <v>0</v>
      </c>
      <c r="N499" s="51">
        <v>0</v>
      </c>
      <c r="O499" s="29">
        <f t="shared" si="32"/>
        <v>0</v>
      </c>
      <c r="P499" s="44">
        <v>0</v>
      </c>
      <c r="Q499" s="2">
        <v>0</v>
      </c>
      <c r="R499" s="2">
        <v>0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6">
        <f t="shared" si="29"/>
        <v>1</v>
      </c>
      <c r="H500" s="30">
        <v>0</v>
      </c>
      <c r="I500" s="31">
        <v>0</v>
      </c>
      <c r="J500" s="28">
        <f t="shared" si="30"/>
        <v>1</v>
      </c>
      <c r="K500" s="29">
        <f t="shared" si="31"/>
        <v>2</v>
      </c>
      <c r="L500" s="51">
        <v>0</v>
      </c>
      <c r="M500" s="2">
        <v>0</v>
      </c>
      <c r="N500" s="51">
        <v>1</v>
      </c>
      <c r="O500" s="29">
        <f t="shared" si="32"/>
        <v>2</v>
      </c>
      <c r="P500" s="44">
        <v>2</v>
      </c>
      <c r="Q500" s="2">
        <v>0</v>
      </c>
      <c r="R500" s="2">
        <v>0</v>
      </c>
      <c r="S500" s="2">
        <v>0</v>
      </c>
    </row>
    <row r="501" spans="1:19" customFormat="1" hidden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6">
        <f t="shared" si="29"/>
        <v>0</v>
      </c>
      <c r="H501" s="30">
        <v>0</v>
      </c>
      <c r="I501" s="31">
        <v>0</v>
      </c>
      <c r="J501" s="28">
        <f t="shared" si="30"/>
        <v>0</v>
      </c>
      <c r="K501" s="29">
        <f t="shared" si="31"/>
        <v>0</v>
      </c>
      <c r="L501" s="51">
        <v>0</v>
      </c>
      <c r="M501" s="2">
        <v>0</v>
      </c>
      <c r="N501" s="51">
        <v>0</v>
      </c>
      <c r="O501" s="29">
        <f t="shared" si="32"/>
        <v>0</v>
      </c>
      <c r="P501" s="44">
        <v>0</v>
      </c>
      <c r="Q501" s="2">
        <v>0</v>
      </c>
      <c r="R501" s="2">
        <v>0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6">
        <f t="shared" si="29"/>
        <v>1</v>
      </c>
      <c r="H503" s="30">
        <v>0</v>
      </c>
      <c r="I503" s="31">
        <v>0</v>
      </c>
      <c r="J503" s="28">
        <f t="shared" si="30"/>
        <v>1</v>
      </c>
      <c r="K503" s="29">
        <f t="shared" si="31"/>
        <v>1</v>
      </c>
      <c r="L503" s="51">
        <v>0</v>
      </c>
      <c r="M503" s="2">
        <v>0</v>
      </c>
      <c r="N503" s="51">
        <v>1</v>
      </c>
      <c r="O503" s="29">
        <f t="shared" si="32"/>
        <v>1</v>
      </c>
      <c r="P503" s="44">
        <v>0</v>
      </c>
      <c r="Q503" s="2">
        <v>1</v>
      </c>
      <c r="R503" s="2">
        <v>0</v>
      </c>
      <c r="S503" s="2">
        <v>0</v>
      </c>
    </row>
    <row r="504" spans="1:19" customFormat="1" hidden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6">
        <f t="shared" si="29"/>
        <v>0</v>
      </c>
      <c r="H504" s="30">
        <v>0</v>
      </c>
      <c r="I504" s="31">
        <v>0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6">
        <f t="shared" si="29"/>
        <v>8</v>
      </c>
      <c r="H505" s="30">
        <v>7</v>
      </c>
      <c r="I505" s="31">
        <v>2</v>
      </c>
      <c r="J505" s="28">
        <f t="shared" si="30"/>
        <v>1</v>
      </c>
      <c r="K505" s="29">
        <f t="shared" si="31"/>
        <v>1</v>
      </c>
      <c r="L505" s="51">
        <v>0</v>
      </c>
      <c r="M505" s="2">
        <v>0</v>
      </c>
      <c r="N505" s="51">
        <v>1</v>
      </c>
      <c r="O505" s="29">
        <f t="shared" si="32"/>
        <v>1</v>
      </c>
      <c r="P505" s="44">
        <v>1</v>
      </c>
      <c r="Q505" s="2">
        <v>0</v>
      </c>
      <c r="R505" s="2">
        <v>0</v>
      </c>
      <c r="S505" s="2">
        <v>0</v>
      </c>
    </row>
    <row r="506" spans="1:19" customFormat="1" hidden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6">
        <f t="shared" si="29"/>
        <v>0</v>
      </c>
      <c r="H506" s="30">
        <v>0</v>
      </c>
      <c r="I506" s="31">
        <v>0</v>
      </c>
      <c r="J506" s="28">
        <f t="shared" si="30"/>
        <v>0</v>
      </c>
      <c r="K506" s="29">
        <f t="shared" si="31"/>
        <v>0</v>
      </c>
      <c r="L506" s="51">
        <v>0</v>
      </c>
      <c r="M506" s="2">
        <v>0</v>
      </c>
      <c r="N506" s="51">
        <v>0</v>
      </c>
      <c r="O506" s="29">
        <f t="shared" si="32"/>
        <v>0</v>
      </c>
      <c r="P506" s="44">
        <v>0</v>
      </c>
      <c r="Q506" s="2">
        <v>0</v>
      </c>
      <c r="R506" s="2">
        <v>0</v>
      </c>
      <c r="S506" s="2">
        <v>0</v>
      </c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6">
        <f t="shared" si="29"/>
        <v>0</v>
      </c>
      <c r="H507" s="30">
        <v>0</v>
      </c>
      <c r="I507" s="31">
        <v>0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6">
        <f t="shared" si="29"/>
        <v>12</v>
      </c>
      <c r="H508" s="30">
        <v>8</v>
      </c>
      <c r="I508" s="31">
        <v>3</v>
      </c>
      <c r="J508" s="28">
        <f t="shared" si="30"/>
        <v>4</v>
      </c>
      <c r="K508" s="29">
        <f t="shared" si="31"/>
        <v>1</v>
      </c>
      <c r="L508" s="51">
        <v>3</v>
      </c>
      <c r="M508" s="2">
        <v>1</v>
      </c>
      <c r="N508" s="51">
        <v>1</v>
      </c>
      <c r="O508" s="29">
        <f t="shared" si="32"/>
        <v>1</v>
      </c>
      <c r="P508" s="44">
        <v>0</v>
      </c>
      <c r="Q508" s="2">
        <v>0</v>
      </c>
      <c r="R508" s="2">
        <v>0</v>
      </c>
      <c r="S508" s="2">
        <v>1</v>
      </c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6">
        <f t="shared" si="29"/>
        <v>3</v>
      </c>
      <c r="H509" s="30">
        <v>0</v>
      </c>
      <c r="I509" s="31">
        <v>0</v>
      </c>
      <c r="J509" s="28">
        <f t="shared" si="30"/>
        <v>3</v>
      </c>
      <c r="K509" s="29">
        <f t="shared" si="31"/>
        <v>3</v>
      </c>
      <c r="L509" s="51">
        <v>2</v>
      </c>
      <c r="M509" s="2">
        <v>1</v>
      </c>
      <c r="N509" s="51">
        <v>1</v>
      </c>
      <c r="O509" s="29">
        <f t="shared" si="32"/>
        <v>3</v>
      </c>
      <c r="P509" s="44">
        <v>0</v>
      </c>
      <c r="Q509" s="2">
        <v>0</v>
      </c>
      <c r="R509" s="2">
        <v>3</v>
      </c>
      <c r="S509" s="2">
        <v>0</v>
      </c>
    </row>
    <row r="510" spans="1:19" customFormat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6">
        <f t="shared" si="29"/>
        <v>3</v>
      </c>
      <c r="H510" s="30">
        <v>3</v>
      </c>
      <c r="I510" s="31">
        <v>1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6">
        <f t="shared" si="29"/>
        <v>1</v>
      </c>
      <c r="H511" s="30">
        <v>0</v>
      </c>
      <c r="I511" s="31">
        <v>0</v>
      </c>
      <c r="J511" s="28">
        <f t="shared" si="30"/>
        <v>1</v>
      </c>
      <c r="K511" s="29">
        <f t="shared" si="31"/>
        <v>1</v>
      </c>
      <c r="L511" s="51">
        <v>0</v>
      </c>
      <c r="M511" s="2">
        <v>0</v>
      </c>
      <c r="N511" s="51">
        <v>1</v>
      </c>
      <c r="O511" s="29">
        <f t="shared" si="32"/>
        <v>1</v>
      </c>
      <c r="P511" s="44">
        <v>1</v>
      </c>
      <c r="Q511" s="2">
        <v>0</v>
      </c>
      <c r="R511" s="2">
        <v>0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6">
        <f t="shared" si="29"/>
        <v>4</v>
      </c>
      <c r="H512" s="30">
        <v>2</v>
      </c>
      <c r="I512" s="31">
        <v>1</v>
      </c>
      <c r="J512" s="28">
        <f t="shared" si="30"/>
        <v>2</v>
      </c>
      <c r="K512" s="29">
        <f t="shared" si="31"/>
        <v>1</v>
      </c>
      <c r="L512" s="51">
        <v>1</v>
      </c>
      <c r="M512" s="2">
        <v>1</v>
      </c>
      <c r="N512" s="51">
        <v>1</v>
      </c>
      <c r="O512" s="29">
        <f t="shared" si="32"/>
        <v>1</v>
      </c>
      <c r="P512" s="44">
        <v>0</v>
      </c>
      <c r="Q512" s="2">
        <v>1</v>
      </c>
      <c r="R512" s="2">
        <v>0</v>
      </c>
      <c r="S512" s="2">
        <v>0</v>
      </c>
    </row>
    <row r="513" spans="1:19" customFormat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6">
        <f t="shared" si="29"/>
        <v>3</v>
      </c>
      <c r="H513" s="30">
        <v>3</v>
      </c>
      <c r="I513" s="31">
        <v>1</v>
      </c>
      <c r="J513" s="28">
        <f t="shared" si="30"/>
        <v>0</v>
      </c>
      <c r="K513" s="29">
        <f t="shared" si="31"/>
        <v>0</v>
      </c>
      <c r="L513" s="51">
        <v>0</v>
      </c>
      <c r="M513" s="2">
        <v>0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6">
        <f t="shared" ref="G514:G577" si="33">SUM(H514, J514)</f>
        <v>15</v>
      </c>
      <c r="H514" s="30">
        <v>11</v>
      </c>
      <c r="I514" s="31">
        <v>2</v>
      </c>
      <c r="J514" s="28">
        <f t="shared" ref="J514:J577" si="34">L514+N514</f>
        <v>4</v>
      </c>
      <c r="K514" s="29">
        <f t="shared" ref="K514:K577" si="35">MAX(P514:S514, M514)</f>
        <v>3</v>
      </c>
      <c r="L514" s="51">
        <v>2</v>
      </c>
      <c r="M514" s="2">
        <v>3</v>
      </c>
      <c r="N514" s="51">
        <v>2</v>
      </c>
      <c r="O514" s="29">
        <f t="shared" si="32"/>
        <v>1</v>
      </c>
      <c r="P514" s="44">
        <v>1</v>
      </c>
      <c r="Q514" s="2">
        <v>0</v>
      </c>
      <c r="R514" s="2">
        <v>0</v>
      </c>
      <c r="S514" s="2">
        <v>0</v>
      </c>
    </row>
    <row r="515" spans="1:19" customFormat="1" hidden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6">
        <f t="shared" si="33"/>
        <v>0</v>
      </c>
      <c r="H515" s="30">
        <v>0</v>
      </c>
      <c r="I515" s="31">
        <v>0</v>
      </c>
      <c r="J515" s="28">
        <f t="shared" si="34"/>
        <v>0</v>
      </c>
      <c r="K515" s="29">
        <f t="shared" si="35"/>
        <v>0</v>
      </c>
      <c r="L515" s="51">
        <v>0</v>
      </c>
      <c r="M515" s="2">
        <v>0</v>
      </c>
      <c r="N515" s="51">
        <v>0</v>
      </c>
      <c r="O515" s="29">
        <f t="shared" si="32"/>
        <v>0</v>
      </c>
      <c r="P515" s="44">
        <v>0</v>
      </c>
      <c r="Q515" s="2">
        <v>0</v>
      </c>
      <c r="R515" s="2">
        <v>0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6">
        <f t="shared" si="33"/>
        <v>0</v>
      </c>
      <c r="H516" s="30">
        <v>0</v>
      </c>
      <c r="I516" s="31">
        <v>0</v>
      </c>
      <c r="J516" s="28">
        <f t="shared" si="34"/>
        <v>0</v>
      </c>
      <c r="K516" s="29">
        <f t="shared" si="35"/>
        <v>0</v>
      </c>
      <c r="L516" s="51">
        <v>0</v>
      </c>
      <c r="M516" s="2">
        <v>0</v>
      </c>
      <c r="N516" s="51">
        <v>0</v>
      </c>
      <c r="O516" s="29">
        <f t="shared" si="32"/>
        <v>0</v>
      </c>
      <c r="P516" s="44">
        <v>0</v>
      </c>
      <c r="Q516" s="2">
        <v>0</v>
      </c>
      <c r="R516" s="2">
        <v>0</v>
      </c>
      <c r="S516" s="2">
        <v>0</v>
      </c>
    </row>
    <row r="517" spans="1:19" hidden="1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6">
        <f t="shared" si="33"/>
        <v>0</v>
      </c>
      <c r="H517" s="30">
        <v>0</v>
      </c>
      <c r="I517" s="31">
        <v>0</v>
      </c>
      <c r="J517" s="28">
        <f t="shared" si="34"/>
        <v>0</v>
      </c>
      <c r="K517" s="29">
        <f t="shared" si="35"/>
        <v>0</v>
      </c>
      <c r="L517" s="51">
        <v>0</v>
      </c>
      <c r="M517" s="2">
        <v>0</v>
      </c>
      <c r="N517" s="51">
        <v>0</v>
      </c>
      <c r="O517" s="29">
        <f t="shared" si="32"/>
        <v>0</v>
      </c>
      <c r="P517" s="44">
        <v>0</v>
      </c>
      <c r="Q517" s="2">
        <v>0</v>
      </c>
      <c r="R517" s="2">
        <v>0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6">
        <f t="shared" si="33"/>
        <v>1</v>
      </c>
      <c r="H518" s="30">
        <v>0</v>
      </c>
      <c r="I518" s="31">
        <v>0</v>
      </c>
      <c r="J518" s="28">
        <f t="shared" si="34"/>
        <v>1</v>
      </c>
      <c r="K518" s="29">
        <f t="shared" si="35"/>
        <v>2</v>
      </c>
      <c r="L518" s="51">
        <v>1</v>
      </c>
      <c r="M518" s="2">
        <v>2</v>
      </c>
      <c r="N518" s="51">
        <v>0</v>
      </c>
      <c r="O518" s="29">
        <f t="shared" si="32"/>
        <v>0</v>
      </c>
      <c r="P518" s="44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6">
        <f t="shared" si="33"/>
        <v>0</v>
      </c>
      <c r="H519" s="30">
        <v>0</v>
      </c>
      <c r="I519" s="31">
        <v>0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6">
        <f t="shared" si="33"/>
        <v>2</v>
      </c>
      <c r="H522" s="30">
        <v>0</v>
      </c>
      <c r="I522" s="31">
        <v>0</v>
      </c>
      <c r="J522" s="28">
        <f t="shared" si="34"/>
        <v>2</v>
      </c>
      <c r="K522" s="29">
        <f t="shared" si="35"/>
        <v>1</v>
      </c>
      <c r="L522" s="51">
        <v>0</v>
      </c>
      <c r="M522" s="2">
        <v>0</v>
      </c>
      <c r="N522" s="51">
        <v>2</v>
      </c>
      <c r="O522" s="29">
        <f t="shared" si="32"/>
        <v>1</v>
      </c>
      <c r="P522" s="44">
        <v>1</v>
      </c>
      <c r="Q522" s="2">
        <v>0</v>
      </c>
      <c r="R522" s="2">
        <v>0</v>
      </c>
      <c r="S522" s="2">
        <v>1</v>
      </c>
    </row>
    <row r="523" spans="1:19" customFormat="1" hidden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6">
        <f t="shared" si="33"/>
        <v>0</v>
      </c>
      <c r="H523" s="30">
        <v>0</v>
      </c>
      <c r="I523" s="31">
        <v>0</v>
      </c>
      <c r="J523" s="28">
        <f t="shared" si="34"/>
        <v>0</v>
      </c>
      <c r="K523" s="29">
        <f t="shared" si="35"/>
        <v>0</v>
      </c>
      <c r="L523" s="51">
        <v>0</v>
      </c>
      <c r="M523" s="2">
        <v>0</v>
      </c>
      <c r="N523" s="51">
        <v>0</v>
      </c>
      <c r="O523" s="29">
        <f t="shared" si="32"/>
        <v>0</v>
      </c>
      <c r="P523" s="44">
        <v>0</v>
      </c>
      <c r="Q523" s="2">
        <v>0</v>
      </c>
      <c r="R523" s="2">
        <v>0</v>
      </c>
      <c r="S523" s="2">
        <v>0</v>
      </c>
    </row>
    <row r="524" spans="1:19" customFormat="1" hidden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6">
        <f t="shared" si="33"/>
        <v>0</v>
      </c>
      <c r="H524" s="30">
        <v>0</v>
      </c>
      <c r="I524" s="31">
        <v>0</v>
      </c>
      <c r="J524" s="28">
        <f t="shared" si="34"/>
        <v>0</v>
      </c>
      <c r="K524" s="29">
        <f t="shared" si="35"/>
        <v>0</v>
      </c>
      <c r="L524" s="51">
        <v>0</v>
      </c>
      <c r="M524" s="2">
        <v>0</v>
      </c>
      <c r="N524" s="51">
        <v>0</v>
      </c>
      <c r="O524" s="29">
        <f t="shared" si="32"/>
        <v>0</v>
      </c>
      <c r="P524" s="44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6">
        <f t="shared" si="33"/>
        <v>4</v>
      </c>
      <c r="H525" s="30">
        <v>0</v>
      </c>
      <c r="I525" s="31">
        <v>0</v>
      </c>
      <c r="J525" s="28">
        <f t="shared" si="34"/>
        <v>4</v>
      </c>
      <c r="K525" s="29">
        <f t="shared" si="35"/>
        <v>1</v>
      </c>
      <c r="L525" s="51">
        <v>2</v>
      </c>
      <c r="M525" s="2">
        <v>1</v>
      </c>
      <c r="N525" s="51">
        <v>2</v>
      </c>
      <c r="O525" s="29">
        <f t="shared" si="32"/>
        <v>1</v>
      </c>
      <c r="P525" s="44">
        <v>1</v>
      </c>
      <c r="Q525" s="2">
        <v>1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6">
        <f t="shared" si="33"/>
        <v>37</v>
      </c>
      <c r="H527" s="30">
        <v>24</v>
      </c>
      <c r="I527" s="31">
        <v>4</v>
      </c>
      <c r="J527" s="28">
        <f t="shared" si="34"/>
        <v>13</v>
      </c>
      <c r="K527" s="29">
        <f t="shared" si="35"/>
        <v>7</v>
      </c>
      <c r="L527" s="51">
        <v>4</v>
      </c>
      <c r="M527" s="2">
        <v>2</v>
      </c>
      <c r="N527" s="51">
        <v>9</v>
      </c>
      <c r="O527" s="29">
        <f t="shared" si="32"/>
        <v>7</v>
      </c>
      <c r="P527" s="44">
        <v>7</v>
      </c>
      <c r="Q527" s="2">
        <v>3</v>
      </c>
      <c r="R527" s="2">
        <v>1</v>
      </c>
      <c r="S527" s="2">
        <v>1</v>
      </c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6">
        <f t="shared" si="33"/>
        <v>6</v>
      </c>
      <c r="H528" s="30">
        <v>1</v>
      </c>
      <c r="I528" s="31">
        <v>1</v>
      </c>
      <c r="J528" s="28">
        <f t="shared" si="34"/>
        <v>5</v>
      </c>
      <c r="K528" s="29">
        <f t="shared" si="35"/>
        <v>2</v>
      </c>
      <c r="L528" s="51">
        <v>0</v>
      </c>
      <c r="M528" s="2">
        <v>0</v>
      </c>
      <c r="N528" s="51">
        <v>5</v>
      </c>
      <c r="O528" s="29">
        <f t="shared" si="32"/>
        <v>2</v>
      </c>
      <c r="P528" s="44">
        <v>1</v>
      </c>
      <c r="Q528" s="2">
        <v>1</v>
      </c>
      <c r="R528" s="2">
        <v>2</v>
      </c>
      <c r="S528" s="2">
        <v>1</v>
      </c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hidden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6">
        <f t="shared" si="33"/>
        <v>0</v>
      </c>
      <c r="H531" s="30">
        <v>0</v>
      </c>
      <c r="I531" s="31">
        <v>0</v>
      </c>
      <c r="J531" s="28">
        <f t="shared" si="34"/>
        <v>0</v>
      </c>
      <c r="K531" s="29">
        <f t="shared" si="35"/>
        <v>0</v>
      </c>
      <c r="L531" s="51">
        <v>0</v>
      </c>
      <c r="M531" s="2">
        <v>0</v>
      </c>
      <c r="N531" s="51">
        <v>0</v>
      </c>
      <c r="O531" s="29">
        <f t="shared" si="32"/>
        <v>0</v>
      </c>
      <c r="P531" s="44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6">
        <f t="shared" si="33"/>
        <v>5</v>
      </c>
      <c r="H532" s="30">
        <v>0</v>
      </c>
      <c r="I532" s="31">
        <v>0</v>
      </c>
      <c r="J532" s="28">
        <f t="shared" si="34"/>
        <v>5</v>
      </c>
      <c r="K532" s="29">
        <f t="shared" si="35"/>
        <v>2</v>
      </c>
      <c r="L532" s="51">
        <v>2</v>
      </c>
      <c r="M532" s="2">
        <v>1</v>
      </c>
      <c r="N532" s="51">
        <v>3</v>
      </c>
      <c r="O532" s="29">
        <f t="shared" si="32"/>
        <v>2</v>
      </c>
      <c r="P532" s="44">
        <v>2</v>
      </c>
      <c r="Q532" s="2">
        <v>1</v>
      </c>
      <c r="R532" s="2">
        <v>0</v>
      </c>
      <c r="S532" s="2">
        <v>1</v>
      </c>
    </row>
    <row r="533" spans="1:19" customFormat="1" hidden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6">
        <f t="shared" si="33"/>
        <v>0</v>
      </c>
      <c r="H533" s="30">
        <v>0</v>
      </c>
      <c r="I533" s="31">
        <v>0</v>
      </c>
      <c r="J533" s="28">
        <f t="shared" si="34"/>
        <v>0</v>
      </c>
      <c r="K533" s="29">
        <f t="shared" si="35"/>
        <v>0</v>
      </c>
      <c r="L533" s="51">
        <v>0</v>
      </c>
      <c r="M533" s="2">
        <v>0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hidden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6">
        <f t="shared" si="33"/>
        <v>0</v>
      </c>
      <c r="H535" s="30">
        <v>0</v>
      </c>
      <c r="I535" s="31">
        <v>0</v>
      </c>
      <c r="J535" s="28">
        <f t="shared" si="34"/>
        <v>0</v>
      </c>
      <c r="K535" s="29">
        <f t="shared" si="35"/>
        <v>0</v>
      </c>
      <c r="L535" s="51">
        <v>0</v>
      </c>
      <c r="M535" s="2">
        <v>0</v>
      </c>
      <c r="N535" s="51">
        <v>0</v>
      </c>
      <c r="O535" s="29">
        <f t="shared" si="32"/>
        <v>0</v>
      </c>
      <c r="P535" s="44">
        <v>0</v>
      </c>
      <c r="Q535" s="2">
        <v>0</v>
      </c>
      <c r="R535" s="2">
        <v>0</v>
      </c>
      <c r="S535" s="2">
        <v>0</v>
      </c>
    </row>
    <row r="536" spans="1:19" customFormat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6">
        <f t="shared" si="33"/>
        <v>1</v>
      </c>
      <c r="H536" s="30">
        <v>0</v>
      </c>
      <c r="I536" s="31">
        <v>0</v>
      </c>
      <c r="J536" s="28">
        <f t="shared" si="34"/>
        <v>1</v>
      </c>
      <c r="K536" s="29">
        <f t="shared" si="35"/>
        <v>1</v>
      </c>
      <c r="L536" s="51">
        <v>0</v>
      </c>
      <c r="M536" s="2">
        <v>0</v>
      </c>
      <c r="N536" s="51">
        <v>1</v>
      </c>
      <c r="O536" s="29">
        <f t="shared" si="32"/>
        <v>1</v>
      </c>
      <c r="P536" s="44">
        <v>0</v>
      </c>
      <c r="Q536" s="2">
        <v>0</v>
      </c>
      <c r="R536" s="2">
        <v>1</v>
      </c>
      <c r="S536" s="2">
        <v>0</v>
      </c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6">
        <f t="shared" si="33"/>
        <v>0</v>
      </c>
      <c r="H539" s="30">
        <v>0</v>
      </c>
      <c r="I539" s="31">
        <v>0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6">
        <f t="shared" si="33"/>
        <v>0</v>
      </c>
      <c r="H545" s="30">
        <v>0</v>
      </c>
      <c r="I545" s="31">
        <v>0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hidden="1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6">
        <f t="shared" si="33"/>
        <v>0</v>
      </c>
      <c r="H546" s="30">
        <v>0</v>
      </c>
      <c r="I546" s="31">
        <v>0</v>
      </c>
      <c r="J546" s="28">
        <f t="shared" si="34"/>
        <v>0</v>
      </c>
      <c r="K546" s="29">
        <f t="shared" si="35"/>
        <v>0</v>
      </c>
      <c r="L546" s="51">
        <v>0</v>
      </c>
      <c r="M546" s="2">
        <v>0</v>
      </c>
      <c r="N546" s="51">
        <v>0</v>
      </c>
      <c r="O546" s="29">
        <f t="shared" si="32"/>
        <v>0</v>
      </c>
      <c r="P546" s="44">
        <v>0</v>
      </c>
      <c r="Q546" s="2">
        <v>0</v>
      </c>
      <c r="R546" s="2">
        <v>0</v>
      </c>
      <c r="S546" s="2">
        <v>0</v>
      </c>
    </row>
    <row r="547" spans="1:19" customFormat="1" hidden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6">
        <f t="shared" si="33"/>
        <v>0</v>
      </c>
      <c r="H547" s="30">
        <v>0</v>
      </c>
      <c r="I547" s="31">
        <v>0</v>
      </c>
      <c r="J547" s="28">
        <f t="shared" si="34"/>
        <v>0</v>
      </c>
      <c r="K547" s="29">
        <f t="shared" si="35"/>
        <v>0</v>
      </c>
      <c r="L547" s="51">
        <v>0</v>
      </c>
      <c r="M547" s="2">
        <v>0</v>
      </c>
      <c r="N547" s="51">
        <v>0</v>
      </c>
      <c r="O547" s="29">
        <f t="shared" si="32"/>
        <v>0</v>
      </c>
      <c r="P547" s="44">
        <v>0</v>
      </c>
      <c r="Q547" s="2">
        <v>0</v>
      </c>
      <c r="R547" s="2">
        <v>0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6">
        <f t="shared" si="33"/>
        <v>0</v>
      </c>
      <c r="H551" s="30">
        <v>0</v>
      </c>
      <c r="I551" s="31">
        <v>0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6">
        <f t="shared" si="33"/>
        <v>2</v>
      </c>
      <c r="H554" s="30">
        <v>0</v>
      </c>
      <c r="I554" s="31">
        <v>0</v>
      </c>
      <c r="J554" s="28">
        <f t="shared" si="34"/>
        <v>2</v>
      </c>
      <c r="K554" s="29">
        <f t="shared" si="35"/>
        <v>1</v>
      </c>
      <c r="L554" s="51">
        <v>1</v>
      </c>
      <c r="M554" s="2">
        <v>1</v>
      </c>
      <c r="N554" s="51">
        <v>1</v>
      </c>
      <c r="O554" s="29">
        <f t="shared" si="36"/>
        <v>1</v>
      </c>
      <c r="P554" s="44">
        <v>1</v>
      </c>
      <c r="Q554" s="2">
        <v>0</v>
      </c>
      <c r="R554" s="2">
        <v>0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6">
        <f t="shared" si="33"/>
        <v>0</v>
      </c>
      <c r="H555" s="30">
        <v>0</v>
      </c>
      <c r="I555" s="31">
        <v>0</v>
      </c>
      <c r="J555" s="28">
        <f t="shared" si="34"/>
        <v>0</v>
      </c>
      <c r="K555" s="29">
        <f t="shared" si="35"/>
        <v>0</v>
      </c>
      <c r="L555" s="51">
        <v>0</v>
      </c>
      <c r="M555" s="2">
        <v>0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6">
        <f t="shared" si="33"/>
        <v>0</v>
      </c>
      <c r="H556" s="30">
        <v>0</v>
      </c>
      <c r="I556" s="31">
        <v>0</v>
      </c>
      <c r="J556" s="28">
        <f t="shared" si="34"/>
        <v>0</v>
      </c>
      <c r="K556" s="29">
        <f t="shared" si="35"/>
        <v>0</v>
      </c>
      <c r="L556" s="51">
        <v>0</v>
      </c>
      <c r="M556" s="2">
        <v>0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6">
        <f t="shared" si="33"/>
        <v>0</v>
      </c>
      <c r="H559" s="30">
        <v>0</v>
      </c>
      <c r="I559" s="31">
        <v>0</v>
      </c>
      <c r="J559" s="28">
        <f t="shared" si="34"/>
        <v>0</v>
      </c>
      <c r="K559" s="29">
        <f t="shared" si="35"/>
        <v>0</v>
      </c>
      <c r="L559" s="51">
        <v>0</v>
      </c>
      <c r="M559" s="2">
        <v>0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6">
        <f t="shared" si="33"/>
        <v>1</v>
      </c>
      <c r="H560" s="30">
        <v>0</v>
      </c>
      <c r="I560" s="31">
        <v>0</v>
      </c>
      <c r="J560" s="28">
        <f t="shared" si="34"/>
        <v>1</v>
      </c>
      <c r="K560" s="29">
        <f t="shared" si="35"/>
        <v>1</v>
      </c>
      <c r="L560" s="51">
        <v>1</v>
      </c>
      <c r="M560" s="2">
        <v>1</v>
      </c>
      <c r="N560" s="51">
        <v>0</v>
      </c>
      <c r="O560" s="29">
        <f t="shared" si="36"/>
        <v>0</v>
      </c>
      <c r="P560" s="44">
        <v>0</v>
      </c>
      <c r="Q560" s="2">
        <v>0</v>
      </c>
      <c r="R560" s="2">
        <v>0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6">
        <f t="shared" si="33"/>
        <v>0</v>
      </c>
      <c r="H563" s="30">
        <v>0</v>
      </c>
      <c r="I563" s="31">
        <v>0</v>
      </c>
      <c r="J563" s="28">
        <f t="shared" si="34"/>
        <v>0</v>
      </c>
      <c r="K563" s="29">
        <f t="shared" si="35"/>
        <v>0</v>
      </c>
      <c r="L563" s="51">
        <v>0</v>
      </c>
      <c r="M563" s="2">
        <v>0</v>
      </c>
      <c r="N563" s="51">
        <v>0</v>
      </c>
      <c r="O563" s="29">
        <f t="shared" si="36"/>
        <v>0</v>
      </c>
      <c r="P563" s="44">
        <v>0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6">
        <f t="shared" si="33"/>
        <v>0</v>
      </c>
      <c r="H564" s="30">
        <v>0</v>
      </c>
      <c r="I564" s="31">
        <v>0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6">
        <f t="shared" si="33"/>
        <v>0</v>
      </c>
      <c r="H567" s="30">
        <v>0</v>
      </c>
      <c r="I567" s="31">
        <v>0</v>
      </c>
      <c r="J567" s="28">
        <f t="shared" si="34"/>
        <v>0</v>
      </c>
      <c r="K567" s="29">
        <f t="shared" si="35"/>
        <v>0</v>
      </c>
      <c r="L567" s="51">
        <v>0</v>
      </c>
      <c r="M567" s="2">
        <v>0</v>
      </c>
      <c r="N567" s="51">
        <v>0</v>
      </c>
      <c r="O567" s="29">
        <f t="shared" si="36"/>
        <v>0</v>
      </c>
      <c r="P567" s="44">
        <v>0</v>
      </c>
      <c r="Q567" s="2">
        <v>0</v>
      </c>
      <c r="R567" s="2">
        <v>0</v>
      </c>
      <c r="S567" s="2">
        <v>0</v>
      </c>
    </row>
    <row r="568" spans="1:19" customFormat="1" hidden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6">
        <f t="shared" si="33"/>
        <v>0</v>
      </c>
      <c r="H568" s="30">
        <v>0</v>
      </c>
      <c r="I568" s="31">
        <v>0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6">
        <f t="shared" si="33"/>
        <v>0</v>
      </c>
      <c r="H572" s="30">
        <v>0</v>
      </c>
      <c r="I572" s="31">
        <v>0</v>
      </c>
      <c r="J572" s="28">
        <f t="shared" si="34"/>
        <v>0</v>
      </c>
      <c r="K572" s="29">
        <f t="shared" si="35"/>
        <v>0</v>
      </c>
      <c r="L572" s="51">
        <v>0</v>
      </c>
      <c r="M572" s="2">
        <v>0</v>
      </c>
      <c r="N572" s="51">
        <v>0</v>
      </c>
      <c r="O572" s="29">
        <f t="shared" si="36"/>
        <v>0</v>
      </c>
      <c r="P572" s="44">
        <v>0</v>
      </c>
      <c r="Q572" s="2">
        <v>0</v>
      </c>
      <c r="R572" s="2">
        <v>0</v>
      </c>
      <c r="S572" s="2">
        <v>0</v>
      </c>
    </row>
    <row r="573" spans="1:19" customFormat="1" hidden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6">
        <f t="shared" si="33"/>
        <v>0</v>
      </c>
      <c r="H573" s="30">
        <v>0</v>
      </c>
      <c r="I573" s="31">
        <v>0</v>
      </c>
      <c r="J573" s="28">
        <f t="shared" si="34"/>
        <v>0</v>
      </c>
      <c r="K573" s="29">
        <f t="shared" si="35"/>
        <v>0</v>
      </c>
      <c r="L573" s="51">
        <v>0</v>
      </c>
      <c r="M573" s="2">
        <v>0</v>
      </c>
      <c r="N573" s="51">
        <v>0</v>
      </c>
      <c r="O573" s="29">
        <f t="shared" si="36"/>
        <v>0</v>
      </c>
      <c r="P573" s="44">
        <v>0</v>
      </c>
      <c r="Q573" s="2">
        <v>0</v>
      </c>
      <c r="R573" s="2">
        <v>0</v>
      </c>
      <c r="S573" s="2">
        <v>0</v>
      </c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6">
        <f t="shared" si="33"/>
        <v>5</v>
      </c>
      <c r="H574" s="30">
        <v>2</v>
      </c>
      <c r="I574" s="31">
        <v>6</v>
      </c>
      <c r="J574" s="28">
        <f t="shared" si="34"/>
        <v>3</v>
      </c>
      <c r="K574" s="29">
        <f t="shared" si="35"/>
        <v>1</v>
      </c>
      <c r="L574" s="51">
        <v>1</v>
      </c>
      <c r="M574" s="2">
        <v>1</v>
      </c>
      <c r="N574" s="51">
        <v>2</v>
      </c>
      <c r="O574" s="29">
        <f t="shared" si="36"/>
        <v>1</v>
      </c>
      <c r="P574" s="44">
        <v>1</v>
      </c>
      <c r="Q574" s="2">
        <v>1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6">
        <f t="shared" si="33"/>
        <v>9</v>
      </c>
      <c r="H575" s="30">
        <v>4</v>
      </c>
      <c r="I575" s="31">
        <v>5</v>
      </c>
      <c r="J575" s="28">
        <f t="shared" si="34"/>
        <v>5</v>
      </c>
      <c r="K575" s="29">
        <f t="shared" si="35"/>
        <v>10</v>
      </c>
      <c r="L575" s="51">
        <v>4</v>
      </c>
      <c r="M575" s="2">
        <v>10</v>
      </c>
      <c r="N575" s="51">
        <v>1</v>
      </c>
      <c r="O575" s="29">
        <f t="shared" si="36"/>
        <v>3</v>
      </c>
      <c r="P575" s="44">
        <v>3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6">
        <f t="shared" si="33"/>
        <v>8</v>
      </c>
      <c r="H576" s="30">
        <v>0</v>
      </c>
      <c r="I576" s="31">
        <v>0</v>
      </c>
      <c r="J576" s="28">
        <f t="shared" si="34"/>
        <v>8</v>
      </c>
      <c r="K576" s="29">
        <f t="shared" si="35"/>
        <v>2</v>
      </c>
      <c r="L576" s="51">
        <v>2</v>
      </c>
      <c r="M576" s="2">
        <v>2</v>
      </c>
      <c r="N576" s="51">
        <v>6</v>
      </c>
      <c r="O576" s="29">
        <f t="shared" si="36"/>
        <v>2</v>
      </c>
      <c r="P576" s="44">
        <v>2</v>
      </c>
      <c r="Q576" s="2">
        <v>2</v>
      </c>
      <c r="R576" s="2">
        <v>2</v>
      </c>
      <c r="S576" s="2">
        <v>0</v>
      </c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6">
        <f t="shared" si="33"/>
        <v>9</v>
      </c>
      <c r="H577" s="30">
        <v>6</v>
      </c>
      <c r="I577" s="31">
        <v>1</v>
      </c>
      <c r="J577" s="28">
        <f t="shared" si="34"/>
        <v>3</v>
      </c>
      <c r="K577" s="29">
        <f t="shared" si="35"/>
        <v>1</v>
      </c>
      <c r="L577" s="51">
        <v>1</v>
      </c>
      <c r="M577" s="2">
        <v>1</v>
      </c>
      <c r="N577" s="51">
        <v>2</v>
      </c>
      <c r="O577" s="29">
        <f t="shared" si="36"/>
        <v>1</v>
      </c>
      <c r="P577" s="44">
        <v>1</v>
      </c>
      <c r="Q577" s="2">
        <v>1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6">
        <f t="shared" ref="G578:G641" si="37">SUM(H578, J578)</f>
        <v>7</v>
      </c>
      <c r="H578" s="30">
        <v>4</v>
      </c>
      <c r="I578" s="31">
        <v>2</v>
      </c>
      <c r="J578" s="28">
        <f t="shared" ref="J578:J641" si="38">L578+N578</f>
        <v>3</v>
      </c>
      <c r="K578" s="29">
        <f t="shared" ref="K578:K641" si="39">MAX(P578:S578, M578)</f>
        <v>1</v>
      </c>
      <c r="L578" s="51">
        <v>1</v>
      </c>
      <c r="M578" s="2">
        <v>1</v>
      </c>
      <c r="N578" s="51">
        <v>2</v>
      </c>
      <c r="O578" s="29">
        <f t="shared" si="36"/>
        <v>1</v>
      </c>
      <c r="P578" s="44">
        <v>1</v>
      </c>
      <c r="Q578" s="2">
        <v>0</v>
      </c>
      <c r="R578" s="2">
        <v>0</v>
      </c>
      <c r="S578" s="2">
        <v>0</v>
      </c>
    </row>
    <row r="579" spans="1:19" customFormat="1" hidden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6">
        <f t="shared" si="37"/>
        <v>0</v>
      </c>
      <c r="H579" s="30">
        <v>0</v>
      </c>
      <c r="I579" s="31">
        <v>0</v>
      </c>
      <c r="J579" s="28">
        <f t="shared" si="38"/>
        <v>0</v>
      </c>
      <c r="K579" s="29">
        <f t="shared" si="39"/>
        <v>0</v>
      </c>
      <c r="L579" s="51">
        <v>0</v>
      </c>
      <c r="M579" s="2">
        <v>0</v>
      </c>
      <c r="N579" s="51">
        <v>0</v>
      </c>
      <c r="O579" s="29">
        <f t="shared" si="36"/>
        <v>0</v>
      </c>
      <c r="P579" s="44">
        <v>0</v>
      </c>
      <c r="Q579" s="2">
        <v>0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6">
        <f t="shared" si="37"/>
        <v>0</v>
      </c>
      <c r="H580" s="30">
        <v>0</v>
      </c>
      <c r="I580" s="31">
        <v>0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6">
        <f t="shared" si="37"/>
        <v>42</v>
      </c>
      <c r="H581" s="30">
        <v>25</v>
      </c>
      <c r="I581" s="31">
        <v>35</v>
      </c>
      <c r="J581" s="28">
        <f t="shared" si="38"/>
        <v>17</v>
      </c>
      <c r="K581" s="29">
        <f t="shared" si="39"/>
        <v>6</v>
      </c>
      <c r="L581" s="51">
        <v>9</v>
      </c>
      <c r="M581" s="2">
        <v>6</v>
      </c>
      <c r="N581" s="51">
        <v>8</v>
      </c>
      <c r="O581" s="29">
        <f t="shared" si="36"/>
        <v>5</v>
      </c>
      <c r="P581" s="44">
        <v>5</v>
      </c>
      <c r="Q581" s="2">
        <v>5</v>
      </c>
      <c r="R581" s="2">
        <v>2</v>
      </c>
      <c r="S581" s="2">
        <v>4</v>
      </c>
    </row>
    <row r="582" spans="1:19" customFormat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6">
        <f t="shared" si="37"/>
        <v>2</v>
      </c>
      <c r="H582" s="30">
        <v>1</v>
      </c>
      <c r="I582" s="31">
        <v>1</v>
      </c>
      <c r="J582" s="28">
        <f t="shared" si="38"/>
        <v>1</v>
      </c>
      <c r="K582" s="29">
        <f t="shared" si="39"/>
        <v>1</v>
      </c>
      <c r="L582" s="51">
        <v>0</v>
      </c>
      <c r="M582" s="2">
        <v>0</v>
      </c>
      <c r="N582" s="51">
        <v>1</v>
      </c>
      <c r="O582" s="29">
        <f t="shared" si="36"/>
        <v>1</v>
      </c>
      <c r="P582" s="44">
        <v>0</v>
      </c>
      <c r="Q582" s="2">
        <v>0</v>
      </c>
      <c r="R582" s="2">
        <v>1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6">
        <f t="shared" si="37"/>
        <v>9</v>
      </c>
      <c r="H583" s="30">
        <v>4</v>
      </c>
      <c r="I583" s="31">
        <v>3</v>
      </c>
      <c r="J583" s="28">
        <f t="shared" si="38"/>
        <v>5</v>
      </c>
      <c r="K583" s="29">
        <f t="shared" si="39"/>
        <v>1</v>
      </c>
      <c r="L583" s="51">
        <v>3</v>
      </c>
      <c r="M583" s="2">
        <v>1</v>
      </c>
      <c r="N583" s="51">
        <v>2</v>
      </c>
      <c r="O583" s="29">
        <f t="shared" si="36"/>
        <v>1</v>
      </c>
      <c r="P583" s="44">
        <v>1</v>
      </c>
      <c r="Q583" s="2">
        <v>0</v>
      </c>
      <c r="R583" s="2">
        <v>0</v>
      </c>
      <c r="S583" s="2">
        <v>0</v>
      </c>
    </row>
    <row r="584" spans="1:19" customFormat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6">
        <f t="shared" si="37"/>
        <v>1</v>
      </c>
      <c r="H584" s="30">
        <v>0</v>
      </c>
      <c r="I584" s="31">
        <v>0</v>
      </c>
      <c r="J584" s="28">
        <f t="shared" si="38"/>
        <v>1</v>
      </c>
      <c r="K584" s="29">
        <f t="shared" si="39"/>
        <v>1</v>
      </c>
      <c r="L584" s="51">
        <v>0</v>
      </c>
      <c r="M584" s="2">
        <v>0</v>
      </c>
      <c r="N584" s="51">
        <v>1</v>
      </c>
      <c r="O584" s="29">
        <f t="shared" si="36"/>
        <v>1</v>
      </c>
      <c r="P584" s="44">
        <v>1</v>
      </c>
      <c r="Q584" s="2">
        <v>0</v>
      </c>
      <c r="R584" s="2">
        <v>0</v>
      </c>
      <c r="S584" s="2">
        <v>0</v>
      </c>
    </row>
    <row r="585" spans="1:19" customFormat="1" hidden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6">
        <f t="shared" si="37"/>
        <v>0</v>
      </c>
      <c r="H585" s="30">
        <v>0</v>
      </c>
      <c r="I585" s="31">
        <v>0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6">
        <f t="shared" si="37"/>
        <v>1</v>
      </c>
      <c r="H586" s="30">
        <v>0</v>
      </c>
      <c r="I586" s="31">
        <v>0</v>
      </c>
      <c r="J586" s="28">
        <f t="shared" si="38"/>
        <v>1</v>
      </c>
      <c r="K586" s="29">
        <f t="shared" si="39"/>
        <v>3</v>
      </c>
      <c r="L586" s="51">
        <v>1</v>
      </c>
      <c r="M586" s="2">
        <v>3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434</v>
      </c>
      <c r="C592" s="3" t="s">
        <v>434</v>
      </c>
      <c r="D592" s="3" t="s">
        <v>113</v>
      </c>
      <c r="E592" s="3" t="s">
        <v>1201</v>
      </c>
      <c r="F592" s="16" t="s">
        <v>1202</v>
      </c>
      <c r="G592" s="46">
        <f t="shared" si="37"/>
        <v>13</v>
      </c>
      <c r="H592" s="30">
        <v>9</v>
      </c>
      <c r="I592" s="31">
        <v>2</v>
      </c>
      <c r="J592" s="28">
        <f t="shared" si="38"/>
        <v>4</v>
      </c>
      <c r="K592" s="29">
        <f t="shared" si="39"/>
        <v>1</v>
      </c>
      <c r="L592" s="51">
        <v>2</v>
      </c>
      <c r="M592" s="2">
        <v>1</v>
      </c>
      <c r="N592" s="51">
        <v>2</v>
      </c>
      <c r="O592" s="29">
        <f t="shared" si="36"/>
        <v>1</v>
      </c>
      <c r="P592" s="44">
        <v>1</v>
      </c>
      <c r="Q592" s="2">
        <v>1</v>
      </c>
      <c r="R592" s="2">
        <v>0</v>
      </c>
      <c r="S592" s="2">
        <v>0</v>
      </c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6">
        <f t="shared" si="37"/>
        <v>1</v>
      </c>
      <c r="H594" s="30">
        <v>0</v>
      </c>
      <c r="I594" s="31">
        <v>0</v>
      </c>
      <c r="J594" s="28">
        <f t="shared" si="38"/>
        <v>1</v>
      </c>
      <c r="K594" s="29">
        <f t="shared" si="39"/>
        <v>1</v>
      </c>
      <c r="L594" s="51">
        <v>1</v>
      </c>
      <c r="M594" s="2">
        <v>1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hidden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6">
        <f t="shared" si="37"/>
        <v>0</v>
      </c>
      <c r="H595" s="30">
        <v>0</v>
      </c>
      <c r="I595" s="31">
        <v>0</v>
      </c>
      <c r="J595" s="28">
        <f t="shared" si="38"/>
        <v>0</v>
      </c>
      <c r="K595" s="29">
        <f t="shared" si="39"/>
        <v>0</v>
      </c>
      <c r="L595" s="51">
        <v>0</v>
      </c>
      <c r="M595" s="2">
        <v>0</v>
      </c>
      <c r="N595" s="51">
        <v>0</v>
      </c>
      <c r="O595" s="29">
        <f t="shared" si="36"/>
        <v>0</v>
      </c>
      <c r="P595" s="44">
        <v>0</v>
      </c>
      <c r="Q595" s="2">
        <v>0</v>
      </c>
      <c r="R595" s="2">
        <v>0</v>
      </c>
      <c r="S595" s="2">
        <v>0</v>
      </c>
    </row>
    <row r="596" spans="1:19" customFormat="1" hidden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6">
        <f t="shared" si="37"/>
        <v>0</v>
      </c>
      <c r="H596" s="30">
        <v>0</v>
      </c>
      <c r="I596" s="31">
        <v>0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6">
        <f t="shared" si="37"/>
        <v>0</v>
      </c>
      <c r="H597" s="30">
        <v>0</v>
      </c>
      <c r="I597" s="31">
        <v>0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6">
        <f t="shared" si="37"/>
        <v>20</v>
      </c>
      <c r="H598" s="30">
        <v>13</v>
      </c>
      <c r="I598" s="97">
        <v>2</v>
      </c>
      <c r="J598" s="28">
        <f t="shared" si="38"/>
        <v>7</v>
      </c>
      <c r="K598" s="29">
        <f t="shared" si="39"/>
        <v>2</v>
      </c>
      <c r="L598" s="51">
        <v>6</v>
      </c>
      <c r="M598" s="2">
        <v>2</v>
      </c>
      <c r="N598" s="51">
        <v>1</v>
      </c>
      <c r="O598" s="29">
        <f t="shared" si="36"/>
        <v>1</v>
      </c>
      <c r="P598" s="44">
        <v>0</v>
      </c>
      <c r="Q598" s="2">
        <v>0</v>
      </c>
      <c r="R598" s="2">
        <v>1</v>
      </c>
      <c r="S598" s="2">
        <v>0</v>
      </c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6">
        <f t="shared" si="37"/>
        <v>24</v>
      </c>
      <c r="H599" s="30">
        <v>14</v>
      </c>
      <c r="I599" s="31">
        <v>3</v>
      </c>
      <c r="J599" s="28">
        <f t="shared" si="38"/>
        <v>10</v>
      </c>
      <c r="K599" s="29">
        <f t="shared" si="39"/>
        <v>3</v>
      </c>
      <c r="L599" s="51">
        <v>4</v>
      </c>
      <c r="M599" s="2">
        <v>2</v>
      </c>
      <c r="N599" s="51">
        <v>6</v>
      </c>
      <c r="O599" s="29">
        <f t="shared" si="36"/>
        <v>3</v>
      </c>
      <c r="P599" s="44">
        <v>3</v>
      </c>
      <c r="Q599" s="2">
        <v>3</v>
      </c>
      <c r="R599" s="2">
        <v>0</v>
      </c>
      <c r="S599" s="2">
        <v>1</v>
      </c>
    </row>
    <row r="600" spans="1:19" customFormat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6">
        <f t="shared" si="37"/>
        <v>1</v>
      </c>
      <c r="H600" s="30">
        <v>1</v>
      </c>
      <c r="I600" s="31">
        <v>1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6">
        <f t="shared" si="37"/>
        <v>12</v>
      </c>
      <c r="H601" s="30">
        <v>11</v>
      </c>
      <c r="I601" s="31">
        <v>2</v>
      </c>
      <c r="J601" s="28">
        <f t="shared" si="38"/>
        <v>1</v>
      </c>
      <c r="K601" s="29">
        <f t="shared" si="39"/>
        <v>1</v>
      </c>
      <c r="L601" s="51">
        <v>0</v>
      </c>
      <c r="M601" s="2">
        <v>0</v>
      </c>
      <c r="N601" s="51">
        <v>1</v>
      </c>
      <c r="O601" s="29">
        <f t="shared" si="36"/>
        <v>1</v>
      </c>
      <c r="P601" s="44">
        <v>1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6">
        <f t="shared" si="37"/>
        <v>23</v>
      </c>
      <c r="H604" s="30">
        <v>11</v>
      </c>
      <c r="I604" s="31">
        <v>7</v>
      </c>
      <c r="J604" s="28">
        <f t="shared" si="38"/>
        <v>12</v>
      </c>
      <c r="K604" s="29">
        <f t="shared" si="39"/>
        <v>6</v>
      </c>
      <c r="L604" s="51">
        <v>5</v>
      </c>
      <c r="M604" s="2">
        <v>6</v>
      </c>
      <c r="N604" s="51">
        <v>7</v>
      </c>
      <c r="O604" s="29">
        <f t="shared" si="36"/>
        <v>5</v>
      </c>
      <c r="P604" s="44">
        <v>5</v>
      </c>
      <c r="Q604" s="2">
        <v>4</v>
      </c>
      <c r="R604" s="2">
        <v>2</v>
      </c>
      <c r="S604" s="2">
        <v>4</v>
      </c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6">
        <f t="shared" si="37"/>
        <v>4</v>
      </c>
      <c r="H608" s="30">
        <v>0</v>
      </c>
      <c r="I608" s="31">
        <v>0</v>
      </c>
      <c r="J608" s="28">
        <f t="shared" si="38"/>
        <v>4</v>
      </c>
      <c r="K608" s="29">
        <f t="shared" si="39"/>
        <v>1</v>
      </c>
      <c r="L608" s="51">
        <v>1</v>
      </c>
      <c r="M608" s="2">
        <v>1</v>
      </c>
      <c r="N608" s="51">
        <v>3</v>
      </c>
      <c r="O608" s="29">
        <f t="shared" si="36"/>
        <v>1</v>
      </c>
      <c r="P608" s="44">
        <v>1</v>
      </c>
      <c r="Q608" s="2">
        <v>0</v>
      </c>
      <c r="R608" s="2">
        <v>1</v>
      </c>
      <c r="S608" s="2">
        <v>1</v>
      </c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6">
        <f t="shared" si="37"/>
        <v>0</v>
      </c>
      <c r="H609" s="30">
        <v>0</v>
      </c>
      <c r="I609" s="31">
        <v>0</v>
      </c>
      <c r="J609" s="28">
        <f t="shared" si="38"/>
        <v>0</v>
      </c>
      <c r="K609" s="29">
        <f t="shared" si="39"/>
        <v>0</v>
      </c>
      <c r="L609" s="51">
        <v>0</v>
      </c>
      <c r="M609" s="2">
        <v>0</v>
      </c>
      <c r="N609" s="51">
        <v>0</v>
      </c>
      <c r="O609" s="29">
        <f t="shared" si="36"/>
        <v>0</v>
      </c>
      <c r="P609" s="44">
        <v>0</v>
      </c>
      <c r="Q609" s="2">
        <v>0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6">
        <f t="shared" si="37"/>
        <v>1</v>
      </c>
      <c r="H610" s="30">
        <v>0</v>
      </c>
      <c r="I610" s="31">
        <v>0</v>
      </c>
      <c r="J610" s="28">
        <f t="shared" si="38"/>
        <v>1</v>
      </c>
      <c r="K610" s="29">
        <f t="shared" si="39"/>
        <v>1</v>
      </c>
      <c r="L610" s="51">
        <v>0</v>
      </c>
      <c r="M610" s="2">
        <v>0</v>
      </c>
      <c r="N610" s="51">
        <v>1</v>
      </c>
      <c r="O610" s="29">
        <f t="shared" si="36"/>
        <v>1</v>
      </c>
      <c r="P610" s="44">
        <v>0</v>
      </c>
      <c r="Q610" s="2">
        <v>1</v>
      </c>
      <c r="R610" s="2">
        <v>0</v>
      </c>
      <c r="S610" s="2">
        <v>0</v>
      </c>
    </row>
    <row r="611" spans="1:19" customFormat="1" hidden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6">
        <f t="shared" si="37"/>
        <v>0</v>
      </c>
      <c r="H611" s="30">
        <v>0</v>
      </c>
      <c r="I611" s="31">
        <v>0</v>
      </c>
      <c r="J611" s="28">
        <f t="shared" si="38"/>
        <v>0</v>
      </c>
      <c r="K611" s="29">
        <f t="shared" si="39"/>
        <v>0</v>
      </c>
      <c r="L611" s="51">
        <v>0</v>
      </c>
      <c r="M611" s="2">
        <v>0</v>
      </c>
      <c r="N611" s="51">
        <v>0</v>
      </c>
      <c r="O611" s="29">
        <f t="shared" si="36"/>
        <v>0</v>
      </c>
      <c r="P611" s="44">
        <v>0</v>
      </c>
      <c r="Q611" s="2">
        <v>0</v>
      </c>
      <c r="R611" s="2">
        <v>0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6">
        <f t="shared" si="37"/>
        <v>18</v>
      </c>
      <c r="H613" s="30">
        <v>4</v>
      </c>
      <c r="I613" s="31">
        <v>1</v>
      </c>
      <c r="J613" s="28">
        <f t="shared" si="38"/>
        <v>14</v>
      </c>
      <c r="K613" s="29">
        <f t="shared" si="39"/>
        <v>8</v>
      </c>
      <c r="L613" s="51">
        <v>4</v>
      </c>
      <c r="M613" s="2">
        <v>2</v>
      </c>
      <c r="N613" s="51">
        <v>10</v>
      </c>
      <c r="O613" s="29">
        <f t="shared" ref="O613:O676" si="40">MAX(P613:S613)</f>
        <v>8</v>
      </c>
      <c r="P613" s="44">
        <v>8</v>
      </c>
      <c r="Q613" s="2">
        <v>5</v>
      </c>
      <c r="R613" s="2">
        <v>5</v>
      </c>
      <c r="S613" s="2">
        <v>8</v>
      </c>
    </row>
    <row r="614" spans="1:19" customFormat="1" hidden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6">
        <f t="shared" si="37"/>
        <v>0</v>
      </c>
      <c r="H614" s="30">
        <v>0</v>
      </c>
      <c r="I614" s="31">
        <v>0</v>
      </c>
      <c r="J614" s="28">
        <f t="shared" si="38"/>
        <v>0</v>
      </c>
      <c r="K614" s="29">
        <f t="shared" si="39"/>
        <v>0</v>
      </c>
      <c r="L614" s="51">
        <v>0</v>
      </c>
      <c r="M614" s="2">
        <v>0</v>
      </c>
      <c r="N614" s="51">
        <v>0</v>
      </c>
      <c r="O614" s="29">
        <f t="shared" si="40"/>
        <v>0</v>
      </c>
      <c r="P614" s="44">
        <v>0</v>
      </c>
      <c r="Q614" s="2">
        <v>0</v>
      </c>
      <c r="R614" s="2">
        <v>0</v>
      </c>
      <c r="S614" s="2">
        <v>0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6">
        <f t="shared" si="37"/>
        <v>0</v>
      </c>
      <c r="H615" s="30">
        <v>0</v>
      </c>
      <c r="I615" s="31">
        <v>0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hidden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6">
        <f t="shared" si="37"/>
        <v>0</v>
      </c>
      <c r="H616" s="30">
        <v>0</v>
      </c>
      <c r="I616" s="31">
        <v>0</v>
      </c>
      <c r="J616" s="28">
        <f t="shared" si="38"/>
        <v>0</v>
      </c>
      <c r="K616" s="29">
        <f t="shared" si="39"/>
        <v>0</v>
      </c>
      <c r="L616" s="51">
        <v>0</v>
      </c>
      <c r="M616" s="2">
        <v>0</v>
      </c>
      <c r="N616" s="51">
        <v>0</v>
      </c>
      <c r="O616" s="29">
        <f t="shared" si="40"/>
        <v>0</v>
      </c>
      <c r="P616" s="44">
        <v>0</v>
      </c>
      <c r="Q616" s="2">
        <v>0</v>
      </c>
      <c r="R616" s="2">
        <v>0</v>
      </c>
      <c r="S616" s="2">
        <v>0</v>
      </c>
    </row>
    <row r="617" spans="1:19" customFormat="1" hidden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6">
        <f t="shared" si="37"/>
        <v>0</v>
      </c>
      <c r="H617" s="30">
        <v>0</v>
      </c>
      <c r="I617" s="31">
        <v>0</v>
      </c>
      <c r="J617" s="28">
        <f t="shared" si="38"/>
        <v>0</v>
      </c>
      <c r="K617" s="29">
        <f t="shared" si="39"/>
        <v>0</v>
      </c>
      <c r="L617" s="51">
        <v>0</v>
      </c>
      <c r="M617" s="2">
        <v>0</v>
      </c>
      <c r="N617" s="51">
        <v>0</v>
      </c>
      <c r="O617" s="29">
        <f t="shared" si="40"/>
        <v>0</v>
      </c>
      <c r="P617" s="44">
        <v>0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2102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6">
        <f t="shared" si="37"/>
        <v>13</v>
      </c>
      <c r="H622" s="30">
        <v>10</v>
      </c>
      <c r="I622" s="31">
        <v>1</v>
      </c>
      <c r="J622" s="28">
        <f t="shared" si="38"/>
        <v>3</v>
      </c>
      <c r="K622" s="29">
        <f t="shared" si="39"/>
        <v>1</v>
      </c>
      <c r="L622" s="51">
        <v>2</v>
      </c>
      <c r="M622" s="2">
        <v>1</v>
      </c>
      <c r="N622" s="51">
        <v>1</v>
      </c>
      <c r="O622" s="29">
        <f t="shared" si="40"/>
        <v>1</v>
      </c>
      <c r="P622" s="44">
        <v>1</v>
      </c>
      <c r="Q622" s="2">
        <v>0</v>
      </c>
      <c r="R622" s="2">
        <v>0</v>
      </c>
      <c r="S622" s="2">
        <v>0</v>
      </c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6">
        <f t="shared" si="37"/>
        <v>2</v>
      </c>
      <c r="H630" s="30">
        <v>1</v>
      </c>
      <c r="I630" s="31">
        <v>1</v>
      </c>
      <c r="J630" s="28">
        <f t="shared" si="38"/>
        <v>1</v>
      </c>
      <c r="K630" s="29">
        <f t="shared" si="39"/>
        <v>1</v>
      </c>
      <c r="L630" s="51">
        <v>1</v>
      </c>
      <c r="M630" s="2">
        <v>1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6">
        <f t="shared" si="37"/>
        <v>2</v>
      </c>
      <c r="H638" s="30">
        <v>0</v>
      </c>
      <c r="I638" s="31">
        <v>0</v>
      </c>
      <c r="J638" s="28">
        <f t="shared" si="38"/>
        <v>2</v>
      </c>
      <c r="K638" s="29">
        <f t="shared" si="39"/>
        <v>1</v>
      </c>
      <c r="L638" s="51">
        <v>2</v>
      </c>
      <c r="M638" s="2">
        <v>1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6">
        <f t="shared" si="37"/>
        <v>0</v>
      </c>
      <c r="H641" s="30">
        <v>0</v>
      </c>
      <c r="I641" s="31">
        <v>0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6">
        <f t="shared" ref="G642:G705" si="41">SUM(H642, J642)</f>
        <v>0</v>
      </c>
      <c r="H642" s="30">
        <v>0</v>
      </c>
      <c r="I642" s="31">
        <v>0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6">
        <f t="shared" si="41"/>
        <v>0</v>
      </c>
      <c r="H643" s="30">
        <v>0</v>
      </c>
      <c r="I643" s="31">
        <v>0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6">
        <f t="shared" si="41"/>
        <v>4</v>
      </c>
      <c r="H644" s="30">
        <v>0</v>
      </c>
      <c r="I644" s="31">
        <v>0</v>
      </c>
      <c r="J644" s="28">
        <f t="shared" si="42"/>
        <v>4</v>
      </c>
      <c r="K644" s="29">
        <f t="shared" si="43"/>
        <v>1</v>
      </c>
      <c r="L644" s="51">
        <v>3</v>
      </c>
      <c r="M644" s="2">
        <v>1</v>
      </c>
      <c r="N644" s="51">
        <v>1</v>
      </c>
      <c r="O644" s="29">
        <f t="shared" si="40"/>
        <v>1</v>
      </c>
      <c r="P644" s="44">
        <v>1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434</v>
      </c>
      <c r="C646" s="3" t="s">
        <v>434</v>
      </c>
      <c r="D646" s="3" t="s">
        <v>113</v>
      </c>
      <c r="E646" s="3" t="s">
        <v>1301</v>
      </c>
      <c r="F646" s="16" t="s">
        <v>1302</v>
      </c>
      <c r="G646" s="46">
        <f t="shared" si="41"/>
        <v>12</v>
      </c>
      <c r="H646" s="30">
        <v>0</v>
      </c>
      <c r="I646" s="31">
        <v>0</v>
      </c>
      <c r="J646" s="28">
        <f t="shared" si="42"/>
        <v>12</v>
      </c>
      <c r="K646" s="29">
        <f t="shared" si="43"/>
        <v>8</v>
      </c>
      <c r="L646" s="51">
        <v>3</v>
      </c>
      <c r="M646" s="2">
        <v>1</v>
      </c>
      <c r="N646" s="51">
        <v>9</v>
      </c>
      <c r="O646" s="29">
        <f t="shared" si="40"/>
        <v>8</v>
      </c>
      <c r="P646" s="44">
        <v>1</v>
      </c>
      <c r="Q646" s="2">
        <v>4</v>
      </c>
      <c r="R646" s="2">
        <v>8</v>
      </c>
      <c r="S646" s="2">
        <v>2</v>
      </c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6">
        <f t="shared" si="41"/>
        <v>3</v>
      </c>
      <c r="H650" s="30">
        <v>3</v>
      </c>
      <c r="I650" s="31">
        <v>2</v>
      </c>
      <c r="J650" s="28">
        <f t="shared" si="42"/>
        <v>0</v>
      </c>
      <c r="K650" s="29">
        <f t="shared" si="43"/>
        <v>0</v>
      </c>
      <c r="L650" s="51">
        <v>0</v>
      </c>
      <c r="M650" s="2">
        <v>0</v>
      </c>
      <c r="N650" s="51">
        <v>0</v>
      </c>
      <c r="O650" s="29">
        <f t="shared" si="40"/>
        <v>0</v>
      </c>
      <c r="P650" s="44">
        <v>0</v>
      </c>
      <c r="Q650" s="2">
        <v>0</v>
      </c>
      <c r="R650" s="2">
        <v>0</v>
      </c>
      <c r="S650" s="2">
        <v>0</v>
      </c>
    </row>
    <row r="651" spans="1:19" customFormat="1" hidden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6">
        <f t="shared" si="41"/>
        <v>0</v>
      </c>
      <c r="H651" s="30">
        <v>0</v>
      </c>
      <c r="I651" s="31">
        <v>0</v>
      </c>
      <c r="J651" s="28">
        <f t="shared" si="42"/>
        <v>0</v>
      </c>
      <c r="K651" s="29">
        <f t="shared" si="43"/>
        <v>0</v>
      </c>
      <c r="L651" s="51">
        <v>0</v>
      </c>
      <c r="M651" s="2">
        <v>0</v>
      </c>
      <c r="N651" s="51">
        <v>0</v>
      </c>
      <c r="O651" s="29">
        <f t="shared" si="40"/>
        <v>0</v>
      </c>
      <c r="P651" s="44">
        <v>0</v>
      </c>
      <c r="Q651" s="2">
        <v>0</v>
      </c>
      <c r="R651" s="2">
        <v>0</v>
      </c>
      <c r="S651" s="2">
        <v>0</v>
      </c>
    </row>
    <row r="652" spans="1:19" hidden="1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6">
        <f t="shared" si="41"/>
        <v>0</v>
      </c>
      <c r="H652" s="30">
        <v>0</v>
      </c>
      <c r="I652" s="31">
        <v>0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6">
        <f t="shared" si="41"/>
        <v>0</v>
      </c>
      <c r="H655" s="30">
        <v>0</v>
      </c>
      <c r="I655" s="31">
        <v>0</v>
      </c>
      <c r="J655" s="28">
        <f t="shared" si="42"/>
        <v>0</v>
      </c>
      <c r="K655" s="29">
        <f t="shared" si="43"/>
        <v>0</v>
      </c>
      <c r="L655" s="51">
        <v>0</v>
      </c>
      <c r="M655" s="2">
        <v>0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6">
        <f t="shared" si="41"/>
        <v>1</v>
      </c>
      <c r="H659" s="30">
        <v>0</v>
      </c>
      <c r="I659" s="31">
        <v>0</v>
      </c>
      <c r="J659" s="28">
        <f t="shared" si="42"/>
        <v>1</v>
      </c>
      <c r="K659" s="29">
        <f t="shared" si="43"/>
        <v>1</v>
      </c>
      <c r="L659" s="51">
        <v>1</v>
      </c>
      <c r="M659" s="2">
        <v>1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6">
        <f t="shared" si="41"/>
        <v>0</v>
      </c>
      <c r="H660" s="30">
        <v>0</v>
      </c>
      <c r="I660" s="31">
        <v>0</v>
      </c>
      <c r="J660" s="28">
        <f t="shared" si="42"/>
        <v>0</v>
      </c>
      <c r="K660" s="29">
        <f t="shared" si="43"/>
        <v>0</v>
      </c>
      <c r="L660" s="51">
        <v>0</v>
      </c>
      <c r="M660" s="2">
        <v>0</v>
      </c>
      <c r="N660" s="51">
        <v>0</v>
      </c>
      <c r="O660" s="29">
        <f t="shared" si="40"/>
        <v>0</v>
      </c>
      <c r="P660" s="44">
        <v>0</v>
      </c>
      <c r="Q660" s="2">
        <v>0</v>
      </c>
      <c r="R660" s="2">
        <v>0</v>
      </c>
      <c r="S660" s="2">
        <v>0</v>
      </c>
    </row>
    <row r="661" spans="1:19" customFormat="1" hidden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6">
        <f t="shared" si="41"/>
        <v>0</v>
      </c>
      <c r="H661" s="30">
        <v>0</v>
      </c>
      <c r="I661" s="31">
        <v>0</v>
      </c>
      <c r="J661" s="28">
        <f t="shared" si="42"/>
        <v>0</v>
      </c>
      <c r="K661" s="29">
        <f t="shared" si="43"/>
        <v>0</v>
      </c>
      <c r="L661" s="51">
        <v>0</v>
      </c>
      <c r="M661" s="2">
        <v>0</v>
      </c>
      <c r="N661" s="51">
        <v>0</v>
      </c>
      <c r="O661" s="29">
        <f t="shared" si="40"/>
        <v>0</v>
      </c>
      <c r="P661" s="44">
        <v>0</v>
      </c>
      <c r="Q661" s="2">
        <v>0</v>
      </c>
      <c r="R661" s="2">
        <v>0</v>
      </c>
      <c r="S661" s="2">
        <v>0</v>
      </c>
    </row>
    <row r="662" spans="1:19" customFormat="1" hidden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6">
        <f t="shared" si="41"/>
        <v>0</v>
      </c>
      <c r="H662" s="30">
        <v>0</v>
      </c>
      <c r="I662" s="31">
        <v>0</v>
      </c>
      <c r="J662" s="28">
        <f t="shared" si="42"/>
        <v>0</v>
      </c>
      <c r="K662" s="29">
        <f t="shared" si="43"/>
        <v>0</v>
      </c>
      <c r="L662" s="51">
        <v>0</v>
      </c>
      <c r="M662" s="2">
        <v>0</v>
      </c>
      <c r="N662" s="51">
        <v>0</v>
      </c>
      <c r="O662" s="29">
        <f t="shared" si="40"/>
        <v>0</v>
      </c>
      <c r="P662" s="44">
        <v>0</v>
      </c>
      <c r="Q662" s="2">
        <v>0</v>
      </c>
      <c r="R662" s="2">
        <v>0</v>
      </c>
      <c r="S662" s="2">
        <v>0</v>
      </c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6">
        <f t="shared" si="41"/>
        <v>2</v>
      </c>
      <c r="H665" s="30">
        <v>0</v>
      </c>
      <c r="I665" s="31">
        <v>0</v>
      </c>
      <c r="J665" s="28">
        <f t="shared" si="42"/>
        <v>2</v>
      </c>
      <c r="K665" s="29">
        <f t="shared" si="43"/>
        <v>1</v>
      </c>
      <c r="L665" s="51">
        <v>0</v>
      </c>
      <c r="M665" s="2">
        <v>0</v>
      </c>
      <c r="N665" s="51">
        <v>2</v>
      </c>
      <c r="O665" s="29">
        <f t="shared" si="40"/>
        <v>1</v>
      </c>
      <c r="P665" s="44">
        <v>0</v>
      </c>
      <c r="Q665" s="2">
        <v>0</v>
      </c>
      <c r="R665" s="2">
        <v>1</v>
      </c>
      <c r="S665" s="2">
        <v>0</v>
      </c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hidden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6">
        <f t="shared" si="41"/>
        <v>0</v>
      </c>
      <c r="H670" s="30">
        <v>0</v>
      </c>
      <c r="I670" s="31">
        <v>0</v>
      </c>
      <c r="J670" s="28">
        <f t="shared" si="42"/>
        <v>0</v>
      </c>
      <c r="K670" s="29">
        <f t="shared" si="43"/>
        <v>0</v>
      </c>
      <c r="L670" s="51">
        <v>0</v>
      </c>
      <c r="M670" s="2">
        <v>0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6">
        <f t="shared" si="41"/>
        <v>8</v>
      </c>
      <c r="H672" s="30">
        <v>5</v>
      </c>
      <c r="I672" s="31">
        <v>2</v>
      </c>
      <c r="J672" s="28">
        <f t="shared" si="42"/>
        <v>3</v>
      </c>
      <c r="K672" s="29">
        <f t="shared" si="43"/>
        <v>1</v>
      </c>
      <c r="L672" s="51">
        <v>0</v>
      </c>
      <c r="M672" s="2">
        <v>0</v>
      </c>
      <c r="N672" s="51">
        <v>3</v>
      </c>
      <c r="O672" s="29">
        <f t="shared" si="40"/>
        <v>1</v>
      </c>
      <c r="P672" s="44">
        <v>1</v>
      </c>
      <c r="Q672" s="2">
        <v>0</v>
      </c>
      <c r="R672" s="2">
        <v>1</v>
      </c>
      <c r="S672" s="2">
        <v>1</v>
      </c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6">
        <f t="shared" si="41"/>
        <v>8</v>
      </c>
      <c r="H673" s="30">
        <v>4</v>
      </c>
      <c r="I673" s="31">
        <v>11</v>
      </c>
      <c r="J673" s="28">
        <f t="shared" si="42"/>
        <v>4</v>
      </c>
      <c r="K673" s="29">
        <f t="shared" si="43"/>
        <v>8</v>
      </c>
      <c r="L673" s="51">
        <v>0</v>
      </c>
      <c r="M673" s="2">
        <v>0</v>
      </c>
      <c r="N673" s="51">
        <v>4</v>
      </c>
      <c r="O673" s="29">
        <f t="shared" si="40"/>
        <v>8</v>
      </c>
      <c r="P673" s="44">
        <v>8</v>
      </c>
      <c r="Q673" s="2">
        <v>0</v>
      </c>
      <c r="R673" s="2">
        <v>4</v>
      </c>
      <c r="S673" s="2">
        <v>0</v>
      </c>
    </row>
    <row r="674" spans="1:19" customFormat="1" hidden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6">
        <f t="shared" si="41"/>
        <v>0</v>
      </c>
      <c r="H674" s="30">
        <v>0</v>
      </c>
      <c r="I674" s="31">
        <v>0</v>
      </c>
      <c r="J674" s="28">
        <f t="shared" si="42"/>
        <v>0</v>
      </c>
      <c r="K674" s="29">
        <f t="shared" si="43"/>
        <v>0</v>
      </c>
      <c r="L674" s="51">
        <v>0</v>
      </c>
      <c r="M674" s="2">
        <v>0</v>
      </c>
      <c r="N674" s="51">
        <v>0</v>
      </c>
      <c r="O674" s="29">
        <f t="shared" si="40"/>
        <v>0</v>
      </c>
      <c r="P674" s="44">
        <v>0</v>
      </c>
      <c r="Q674" s="2">
        <v>0</v>
      </c>
      <c r="R674" s="2">
        <v>0</v>
      </c>
      <c r="S674" s="2">
        <v>0</v>
      </c>
    </row>
    <row r="675" spans="1:19" customFormat="1" hidden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6">
        <f t="shared" si="41"/>
        <v>0</v>
      </c>
      <c r="H675" s="30">
        <v>0</v>
      </c>
      <c r="I675" s="31">
        <v>0</v>
      </c>
      <c r="J675" s="28">
        <f t="shared" si="42"/>
        <v>0</v>
      </c>
      <c r="K675" s="29">
        <f t="shared" si="43"/>
        <v>0</v>
      </c>
      <c r="L675" s="51">
        <v>0</v>
      </c>
      <c r="M675" s="2">
        <v>0</v>
      </c>
      <c r="N675" s="51">
        <v>0</v>
      </c>
      <c r="O675" s="29">
        <f t="shared" si="40"/>
        <v>0</v>
      </c>
      <c r="P675" s="44">
        <v>0</v>
      </c>
      <c r="Q675" s="2">
        <v>0</v>
      </c>
      <c r="R675" s="2">
        <v>0</v>
      </c>
      <c r="S675" s="2">
        <v>0</v>
      </c>
    </row>
    <row r="676" spans="1:19" customFormat="1" hidden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6">
        <f t="shared" si="41"/>
        <v>0</v>
      </c>
      <c r="H676" s="30">
        <v>0</v>
      </c>
      <c r="I676" s="31">
        <v>0</v>
      </c>
      <c r="J676" s="28">
        <f t="shared" si="42"/>
        <v>0</v>
      </c>
      <c r="K676" s="29">
        <f t="shared" si="43"/>
        <v>0</v>
      </c>
      <c r="L676" s="51">
        <v>0</v>
      </c>
      <c r="M676" s="2">
        <v>0</v>
      </c>
      <c r="N676" s="51">
        <v>0</v>
      </c>
      <c r="O676" s="29">
        <f t="shared" si="40"/>
        <v>0</v>
      </c>
      <c r="P676" s="44">
        <v>0</v>
      </c>
      <c r="Q676" s="2">
        <v>0</v>
      </c>
      <c r="R676" s="2">
        <v>0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6">
        <f t="shared" si="41"/>
        <v>1</v>
      </c>
      <c r="H677" s="30">
        <v>0</v>
      </c>
      <c r="I677" s="31">
        <v>0</v>
      </c>
      <c r="J677" s="28">
        <f t="shared" si="42"/>
        <v>1</v>
      </c>
      <c r="K677" s="29">
        <f t="shared" si="43"/>
        <v>1</v>
      </c>
      <c r="L677" s="51">
        <v>0</v>
      </c>
      <c r="M677" s="2">
        <v>0</v>
      </c>
      <c r="N677" s="51">
        <v>1</v>
      </c>
      <c r="O677" s="29">
        <f t="shared" ref="O677:O740" si="44">MAX(P677:S677)</f>
        <v>1</v>
      </c>
      <c r="P677" s="44">
        <v>0</v>
      </c>
      <c r="Q677" s="2">
        <v>0</v>
      </c>
      <c r="R677" s="2">
        <v>1</v>
      </c>
      <c r="S677" s="2">
        <v>0</v>
      </c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6">
        <f t="shared" si="41"/>
        <v>0</v>
      </c>
      <c r="H678" s="30">
        <v>0</v>
      </c>
      <c r="I678" s="31">
        <v>0</v>
      </c>
      <c r="J678" s="28">
        <f t="shared" si="42"/>
        <v>0</v>
      </c>
      <c r="K678" s="29">
        <f t="shared" si="43"/>
        <v>0</v>
      </c>
      <c r="L678" s="51">
        <v>0</v>
      </c>
      <c r="M678" s="2">
        <v>0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6">
        <f t="shared" si="41"/>
        <v>0</v>
      </c>
      <c r="H679" s="30">
        <v>0</v>
      </c>
      <c r="I679" s="31">
        <v>0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6">
        <f t="shared" si="41"/>
        <v>1</v>
      </c>
      <c r="H684" s="30">
        <v>0</v>
      </c>
      <c r="I684" s="31">
        <v>0</v>
      </c>
      <c r="J684" s="28">
        <f t="shared" si="42"/>
        <v>1</v>
      </c>
      <c r="K684" s="29">
        <f t="shared" si="43"/>
        <v>1</v>
      </c>
      <c r="L684" s="51">
        <v>0</v>
      </c>
      <c r="M684" s="2">
        <v>0</v>
      </c>
      <c r="N684" s="51">
        <v>1</v>
      </c>
      <c r="O684" s="29">
        <f t="shared" si="44"/>
        <v>1</v>
      </c>
      <c r="P684" s="44">
        <v>0</v>
      </c>
      <c r="Q684" s="2">
        <v>0</v>
      </c>
      <c r="R684" s="2">
        <v>1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6">
        <f t="shared" si="41"/>
        <v>15</v>
      </c>
      <c r="H685" s="30">
        <v>11</v>
      </c>
      <c r="I685" s="31">
        <v>5</v>
      </c>
      <c r="J685" s="28">
        <f t="shared" si="42"/>
        <v>4</v>
      </c>
      <c r="K685" s="29">
        <f t="shared" si="43"/>
        <v>1</v>
      </c>
      <c r="L685" s="51">
        <v>3</v>
      </c>
      <c r="M685" s="2">
        <v>1</v>
      </c>
      <c r="N685" s="51">
        <v>1</v>
      </c>
      <c r="O685" s="29">
        <f t="shared" si="44"/>
        <v>1</v>
      </c>
      <c r="P685" s="44">
        <v>0</v>
      </c>
      <c r="Q685" s="2">
        <v>0</v>
      </c>
      <c r="R685" s="2">
        <v>1</v>
      </c>
      <c r="S685" s="2">
        <v>0</v>
      </c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6">
        <f t="shared" si="41"/>
        <v>0</v>
      </c>
      <c r="H686" s="30">
        <v>0</v>
      </c>
      <c r="I686" s="31">
        <v>0</v>
      </c>
      <c r="J686" s="28">
        <f t="shared" si="42"/>
        <v>0</v>
      </c>
      <c r="K686" s="29">
        <f t="shared" si="43"/>
        <v>0</v>
      </c>
      <c r="L686" s="51">
        <v>0</v>
      </c>
      <c r="M686" s="2">
        <v>0</v>
      </c>
      <c r="N686" s="51">
        <v>0</v>
      </c>
      <c r="O686" s="29">
        <f t="shared" si="44"/>
        <v>0</v>
      </c>
      <c r="P686" s="44">
        <v>0</v>
      </c>
      <c r="Q686" s="2">
        <v>0</v>
      </c>
      <c r="R686" s="2">
        <v>0</v>
      </c>
      <c r="S686" s="2">
        <v>0</v>
      </c>
    </row>
    <row r="687" spans="1:19" customFormat="1" hidden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6">
        <f t="shared" si="41"/>
        <v>0</v>
      </c>
      <c r="H687" s="30">
        <v>0</v>
      </c>
      <c r="I687" s="31">
        <v>0</v>
      </c>
      <c r="J687" s="28">
        <f t="shared" si="42"/>
        <v>0</v>
      </c>
      <c r="K687" s="29">
        <f t="shared" si="43"/>
        <v>0</v>
      </c>
      <c r="L687" s="51">
        <v>0</v>
      </c>
      <c r="M687" s="2">
        <v>0</v>
      </c>
      <c r="N687" s="51">
        <v>0</v>
      </c>
      <c r="O687" s="29">
        <f t="shared" si="44"/>
        <v>0</v>
      </c>
      <c r="P687" s="44">
        <v>0</v>
      </c>
      <c r="Q687" s="2">
        <v>0</v>
      </c>
      <c r="R687" s="2">
        <v>0</v>
      </c>
      <c r="S687" s="2">
        <v>0</v>
      </c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hidden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6">
        <f t="shared" si="41"/>
        <v>0</v>
      </c>
      <c r="H689" s="30">
        <v>0</v>
      </c>
      <c r="I689" s="31">
        <v>0</v>
      </c>
      <c r="J689" s="28">
        <f t="shared" si="42"/>
        <v>0</v>
      </c>
      <c r="K689" s="29">
        <f t="shared" si="43"/>
        <v>0</v>
      </c>
      <c r="L689" s="51">
        <v>0</v>
      </c>
      <c r="M689" s="2">
        <v>0</v>
      </c>
      <c r="N689" s="51">
        <v>0</v>
      </c>
      <c r="O689" s="29">
        <f t="shared" si="44"/>
        <v>0</v>
      </c>
      <c r="P689" s="44">
        <v>0</v>
      </c>
      <c r="Q689" s="2">
        <v>0</v>
      </c>
      <c r="R689" s="2">
        <v>0</v>
      </c>
      <c r="S689" s="2">
        <v>0</v>
      </c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hidden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6">
        <f t="shared" si="41"/>
        <v>0</v>
      </c>
      <c r="H691" s="30">
        <v>0</v>
      </c>
      <c r="I691" s="31">
        <v>0</v>
      </c>
      <c r="J691" s="28">
        <f t="shared" si="42"/>
        <v>0</v>
      </c>
      <c r="K691" s="29">
        <f t="shared" si="43"/>
        <v>0</v>
      </c>
      <c r="L691" s="51">
        <v>0</v>
      </c>
      <c r="M691" s="2">
        <v>0</v>
      </c>
      <c r="N691" s="51">
        <v>0</v>
      </c>
      <c r="O691" s="29">
        <f t="shared" si="44"/>
        <v>0</v>
      </c>
      <c r="P691" s="44">
        <v>0</v>
      </c>
      <c r="Q691" s="2">
        <v>0</v>
      </c>
      <c r="R691" s="2">
        <v>0</v>
      </c>
      <c r="S691" s="2">
        <v>0</v>
      </c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6">
        <f t="shared" si="41"/>
        <v>15</v>
      </c>
      <c r="H692" s="30">
        <v>8</v>
      </c>
      <c r="I692" s="31">
        <v>2</v>
      </c>
      <c r="J692" s="28">
        <f t="shared" si="42"/>
        <v>7</v>
      </c>
      <c r="K692" s="29">
        <f t="shared" si="43"/>
        <v>3</v>
      </c>
      <c r="L692" s="51">
        <v>3</v>
      </c>
      <c r="M692" s="2">
        <v>1</v>
      </c>
      <c r="N692" s="51">
        <v>4</v>
      </c>
      <c r="O692" s="29">
        <f t="shared" si="44"/>
        <v>3</v>
      </c>
      <c r="P692" s="44">
        <v>1</v>
      </c>
      <c r="Q692" s="2">
        <v>3</v>
      </c>
      <c r="R692" s="2">
        <v>0</v>
      </c>
      <c r="S692" s="2">
        <v>1</v>
      </c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6">
        <f t="shared" si="41"/>
        <v>6</v>
      </c>
      <c r="H693" s="30">
        <v>0</v>
      </c>
      <c r="I693" s="31">
        <v>0</v>
      </c>
      <c r="J693" s="28">
        <f t="shared" si="42"/>
        <v>6</v>
      </c>
      <c r="K693" s="29">
        <f t="shared" si="43"/>
        <v>1</v>
      </c>
      <c r="L693" s="51">
        <v>4</v>
      </c>
      <c r="M693" s="2">
        <v>1</v>
      </c>
      <c r="N693" s="51">
        <v>2</v>
      </c>
      <c r="O693" s="29">
        <f t="shared" si="44"/>
        <v>1</v>
      </c>
      <c r="P693" s="44">
        <v>0</v>
      </c>
      <c r="Q693" s="2">
        <v>1</v>
      </c>
      <c r="R693" s="2">
        <v>1</v>
      </c>
      <c r="S693" s="2">
        <v>0</v>
      </c>
    </row>
    <row r="694" spans="1:19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6">
        <f t="shared" si="41"/>
        <v>6</v>
      </c>
      <c r="H694" s="30">
        <v>6</v>
      </c>
      <c r="I694" s="31">
        <v>2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6">
        <f t="shared" si="41"/>
        <v>19</v>
      </c>
      <c r="H695" s="30">
        <v>14</v>
      </c>
      <c r="I695" s="31">
        <v>3</v>
      </c>
      <c r="J695" s="28">
        <f t="shared" si="42"/>
        <v>5</v>
      </c>
      <c r="K695" s="29">
        <f t="shared" si="43"/>
        <v>3</v>
      </c>
      <c r="L695" s="51">
        <v>2</v>
      </c>
      <c r="M695" s="2">
        <v>3</v>
      </c>
      <c r="N695" s="51">
        <v>3</v>
      </c>
      <c r="O695" s="29">
        <f t="shared" si="44"/>
        <v>1</v>
      </c>
      <c r="P695" s="44">
        <v>1</v>
      </c>
      <c r="Q695" s="2">
        <v>1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6">
        <f t="shared" si="41"/>
        <v>0</v>
      </c>
      <c r="H696" s="30">
        <v>0</v>
      </c>
      <c r="I696" s="31">
        <v>0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6">
        <f t="shared" si="41"/>
        <v>3</v>
      </c>
      <c r="H697" s="95">
        <v>1</v>
      </c>
      <c r="I697" s="96">
        <v>1</v>
      </c>
      <c r="J697" s="28">
        <f t="shared" si="42"/>
        <v>2</v>
      </c>
      <c r="K697" s="29">
        <f t="shared" si="43"/>
        <v>1</v>
      </c>
      <c r="L697" s="51">
        <v>1</v>
      </c>
      <c r="M697" s="2">
        <v>1</v>
      </c>
      <c r="N697" s="51">
        <v>1</v>
      </c>
      <c r="O697" s="29">
        <f t="shared" si="44"/>
        <v>1</v>
      </c>
      <c r="P697" s="44">
        <v>0</v>
      </c>
      <c r="Q697" s="2">
        <v>0</v>
      </c>
      <c r="R697" s="2">
        <v>1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6">
        <f t="shared" si="41"/>
        <v>1</v>
      </c>
      <c r="H702" s="30">
        <v>1</v>
      </c>
      <c r="I702" s="31">
        <v>1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hidden="1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6">
        <f t="shared" si="41"/>
        <v>0</v>
      </c>
      <c r="H703" s="30">
        <v>0</v>
      </c>
      <c r="I703" s="31">
        <v>0</v>
      </c>
      <c r="J703" s="28">
        <f t="shared" si="42"/>
        <v>0</v>
      </c>
      <c r="K703" s="29">
        <f t="shared" si="43"/>
        <v>0</v>
      </c>
      <c r="L703" s="51">
        <v>0</v>
      </c>
      <c r="M703" s="2">
        <v>0</v>
      </c>
      <c r="N703" s="51">
        <v>0</v>
      </c>
      <c r="O703" s="29">
        <f t="shared" si="44"/>
        <v>0</v>
      </c>
      <c r="P703" s="44">
        <v>0</v>
      </c>
      <c r="Q703" s="2">
        <v>0</v>
      </c>
      <c r="R703" s="2">
        <v>0</v>
      </c>
      <c r="S703" s="2">
        <v>0</v>
      </c>
    </row>
    <row r="704" spans="1:19" customFormat="1" hidden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6">
        <f t="shared" si="41"/>
        <v>0</v>
      </c>
      <c r="H704" s="30">
        <v>0</v>
      </c>
      <c r="I704" s="31">
        <v>0</v>
      </c>
      <c r="J704" s="28">
        <f t="shared" si="42"/>
        <v>0</v>
      </c>
      <c r="K704" s="29">
        <f t="shared" si="43"/>
        <v>0</v>
      </c>
      <c r="L704" s="51">
        <v>0</v>
      </c>
      <c r="M704" s="2">
        <v>0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6">
        <f t="shared" ref="G706:G769" si="45">SUM(H706, J706)</f>
        <v>0</v>
      </c>
      <c r="H706" s="30">
        <v>0</v>
      </c>
      <c r="I706" s="31">
        <v>0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6">
        <f t="shared" si="45"/>
        <v>0</v>
      </c>
      <c r="H711" s="30">
        <v>0</v>
      </c>
      <c r="I711" s="31">
        <v>0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hidden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6">
        <f t="shared" si="45"/>
        <v>0</v>
      </c>
      <c r="H712" s="30">
        <v>0</v>
      </c>
      <c r="I712" s="31">
        <v>0</v>
      </c>
      <c r="J712" s="28">
        <f t="shared" si="46"/>
        <v>0</v>
      </c>
      <c r="K712" s="29">
        <f t="shared" si="47"/>
        <v>0</v>
      </c>
      <c r="L712" s="51">
        <v>0</v>
      </c>
      <c r="M712" s="2">
        <v>0</v>
      </c>
      <c r="N712" s="51">
        <v>0</v>
      </c>
      <c r="O712" s="29">
        <f t="shared" si="44"/>
        <v>0</v>
      </c>
      <c r="P712" s="44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6">
        <f t="shared" si="45"/>
        <v>23</v>
      </c>
      <c r="H713" s="30">
        <v>15</v>
      </c>
      <c r="I713" s="31">
        <v>4</v>
      </c>
      <c r="J713" s="28">
        <f t="shared" si="46"/>
        <v>8</v>
      </c>
      <c r="K713" s="29">
        <f t="shared" si="47"/>
        <v>3</v>
      </c>
      <c r="L713" s="51">
        <v>2</v>
      </c>
      <c r="M713" s="2">
        <v>3</v>
      </c>
      <c r="N713" s="51">
        <v>6</v>
      </c>
      <c r="O713" s="29">
        <f t="shared" si="44"/>
        <v>3</v>
      </c>
      <c r="P713" s="44">
        <v>1</v>
      </c>
      <c r="Q713" s="2">
        <v>0</v>
      </c>
      <c r="R713" s="2">
        <v>2</v>
      </c>
      <c r="S713" s="2">
        <v>3</v>
      </c>
    </row>
    <row r="714" spans="1:19" customFormat="1" hidden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6">
        <f t="shared" si="45"/>
        <v>0</v>
      </c>
      <c r="H714" s="30">
        <v>0</v>
      </c>
      <c r="I714" s="31">
        <v>0</v>
      </c>
      <c r="J714" s="28">
        <f t="shared" si="46"/>
        <v>0</v>
      </c>
      <c r="K714" s="29">
        <f t="shared" si="47"/>
        <v>0</v>
      </c>
      <c r="L714" s="51">
        <v>0</v>
      </c>
      <c r="M714" s="2">
        <v>0</v>
      </c>
      <c r="N714" s="51">
        <v>0</v>
      </c>
      <c r="O714" s="29">
        <f t="shared" si="44"/>
        <v>0</v>
      </c>
      <c r="P714" s="44">
        <v>0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6">
        <f t="shared" si="45"/>
        <v>3</v>
      </c>
      <c r="H716" s="30">
        <v>0</v>
      </c>
      <c r="I716" s="31">
        <v>0</v>
      </c>
      <c r="J716" s="28">
        <f t="shared" si="46"/>
        <v>3</v>
      </c>
      <c r="K716" s="29">
        <f t="shared" si="47"/>
        <v>2</v>
      </c>
      <c r="L716" s="51">
        <v>2</v>
      </c>
      <c r="M716" s="2">
        <v>2</v>
      </c>
      <c r="N716" s="51">
        <v>1</v>
      </c>
      <c r="O716" s="29">
        <f t="shared" si="44"/>
        <v>1</v>
      </c>
      <c r="P716" s="44">
        <v>0</v>
      </c>
      <c r="Q716" s="2">
        <v>0</v>
      </c>
      <c r="R716" s="2">
        <v>1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6">
        <f t="shared" si="45"/>
        <v>3</v>
      </c>
      <c r="H717" s="30">
        <v>1</v>
      </c>
      <c r="I717" s="31">
        <v>2</v>
      </c>
      <c r="J717" s="28">
        <f t="shared" si="46"/>
        <v>2</v>
      </c>
      <c r="K717" s="29">
        <f t="shared" si="47"/>
        <v>5</v>
      </c>
      <c r="L717" s="51">
        <v>2</v>
      </c>
      <c r="M717" s="2">
        <v>5</v>
      </c>
      <c r="N717" s="51">
        <v>0</v>
      </c>
      <c r="O717" s="29">
        <f t="shared" si="44"/>
        <v>0</v>
      </c>
      <c r="P717" s="44">
        <v>0</v>
      </c>
      <c r="Q717" s="2">
        <v>0</v>
      </c>
      <c r="R717" s="2">
        <v>0</v>
      </c>
      <c r="S717" s="2">
        <v>0</v>
      </c>
    </row>
    <row r="718" spans="1:19" hidden="1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6">
        <f t="shared" si="45"/>
        <v>0</v>
      </c>
      <c r="H718" s="30">
        <v>0</v>
      </c>
      <c r="I718" s="31">
        <v>0</v>
      </c>
      <c r="J718" s="28">
        <f t="shared" si="46"/>
        <v>0</v>
      </c>
      <c r="K718" s="29">
        <f t="shared" si="47"/>
        <v>0</v>
      </c>
      <c r="L718" s="51">
        <v>0</v>
      </c>
      <c r="M718" s="2">
        <v>0</v>
      </c>
      <c r="N718" s="51">
        <v>0</v>
      </c>
      <c r="O718" s="29">
        <f t="shared" si="44"/>
        <v>0</v>
      </c>
      <c r="P718" s="44">
        <v>0</v>
      </c>
      <c r="Q718" s="2">
        <v>0</v>
      </c>
      <c r="R718" s="2">
        <v>0</v>
      </c>
      <c r="S718" s="2">
        <v>0</v>
      </c>
    </row>
    <row r="719" spans="1:19" customFormat="1" hidden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6">
        <f t="shared" si="45"/>
        <v>0</v>
      </c>
      <c r="H719" s="30">
        <v>0</v>
      </c>
      <c r="I719" s="31">
        <v>0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hidden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6">
        <f t="shared" si="45"/>
        <v>0</v>
      </c>
      <c r="H721" s="30">
        <v>0</v>
      </c>
      <c r="I721" s="31">
        <v>0</v>
      </c>
      <c r="J721" s="28">
        <f t="shared" si="46"/>
        <v>0</v>
      </c>
      <c r="K721" s="29">
        <f t="shared" si="47"/>
        <v>0</v>
      </c>
      <c r="L721" s="51">
        <v>0</v>
      </c>
      <c r="M721" s="2">
        <v>0</v>
      </c>
      <c r="N721" s="51">
        <v>0</v>
      </c>
      <c r="O721" s="29">
        <f t="shared" si="44"/>
        <v>0</v>
      </c>
      <c r="P721" s="44">
        <v>0</v>
      </c>
      <c r="Q721" s="2">
        <v>0</v>
      </c>
      <c r="R721" s="2">
        <v>0</v>
      </c>
      <c r="S721" s="2">
        <v>0</v>
      </c>
    </row>
    <row r="722" spans="1:19" customFormat="1" hidden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6">
        <f t="shared" si="45"/>
        <v>0</v>
      </c>
      <c r="H722" s="30">
        <v>0</v>
      </c>
      <c r="I722" s="31">
        <v>0</v>
      </c>
      <c r="J722" s="28">
        <f t="shared" si="46"/>
        <v>0</v>
      </c>
      <c r="K722" s="29">
        <f t="shared" si="47"/>
        <v>0</v>
      </c>
      <c r="L722" s="51">
        <v>0</v>
      </c>
      <c r="M722" s="2">
        <v>0</v>
      </c>
      <c r="N722" s="51">
        <v>0</v>
      </c>
      <c r="O722" s="29">
        <f t="shared" si="44"/>
        <v>0</v>
      </c>
      <c r="P722" s="44">
        <v>0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6">
        <f t="shared" si="45"/>
        <v>2</v>
      </c>
      <c r="H723" s="30">
        <v>1</v>
      </c>
      <c r="I723" s="31">
        <v>1</v>
      </c>
      <c r="J723" s="28">
        <f t="shared" si="46"/>
        <v>1</v>
      </c>
      <c r="K723" s="29">
        <f t="shared" si="47"/>
        <v>1</v>
      </c>
      <c r="L723" s="51">
        <v>0</v>
      </c>
      <c r="M723" s="2">
        <v>0</v>
      </c>
      <c r="N723" s="51">
        <v>1</v>
      </c>
      <c r="O723" s="29">
        <f t="shared" si="44"/>
        <v>1</v>
      </c>
      <c r="P723" s="44">
        <v>0</v>
      </c>
      <c r="Q723" s="2">
        <v>0</v>
      </c>
      <c r="R723" s="2">
        <v>1</v>
      </c>
      <c r="S723" s="2">
        <v>0</v>
      </c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6">
        <f t="shared" si="45"/>
        <v>1</v>
      </c>
      <c r="H724" s="30">
        <v>0</v>
      </c>
      <c r="I724" s="31">
        <v>0</v>
      </c>
      <c r="J724" s="28">
        <f t="shared" si="46"/>
        <v>1</v>
      </c>
      <c r="K724" s="29">
        <f t="shared" si="47"/>
        <v>2</v>
      </c>
      <c r="L724" s="51">
        <v>1</v>
      </c>
      <c r="M724" s="2">
        <v>2</v>
      </c>
      <c r="N724" s="51">
        <v>0</v>
      </c>
      <c r="O724" s="29">
        <f t="shared" si="44"/>
        <v>0</v>
      </c>
      <c r="P724" s="44">
        <v>0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6">
        <f t="shared" si="45"/>
        <v>3</v>
      </c>
      <c r="H725" s="30">
        <v>1</v>
      </c>
      <c r="I725" s="31">
        <v>1</v>
      </c>
      <c r="J725" s="28">
        <f t="shared" si="46"/>
        <v>2</v>
      </c>
      <c r="K725" s="29">
        <f t="shared" si="47"/>
        <v>2</v>
      </c>
      <c r="L725" s="51">
        <v>1</v>
      </c>
      <c r="M725" s="2">
        <v>2</v>
      </c>
      <c r="N725" s="51">
        <v>1</v>
      </c>
      <c r="O725" s="29">
        <f t="shared" si="44"/>
        <v>1</v>
      </c>
      <c r="P725" s="44">
        <v>0</v>
      </c>
      <c r="Q725" s="2">
        <v>0</v>
      </c>
      <c r="R725" s="2">
        <v>1</v>
      </c>
      <c r="S725" s="2">
        <v>0</v>
      </c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6">
        <f t="shared" si="45"/>
        <v>0</v>
      </c>
      <c r="H726" s="30">
        <v>0</v>
      </c>
      <c r="I726" s="31">
        <v>0</v>
      </c>
      <c r="J726" s="28">
        <f t="shared" si="46"/>
        <v>0</v>
      </c>
      <c r="K726" s="29">
        <f t="shared" si="47"/>
        <v>0</v>
      </c>
      <c r="L726" s="51">
        <v>0</v>
      </c>
      <c r="M726" s="2">
        <v>0</v>
      </c>
      <c r="N726" s="51">
        <v>0</v>
      </c>
      <c r="O726" s="29">
        <f t="shared" si="44"/>
        <v>0</v>
      </c>
      <c r="P726" s="44">
        <v>0</v>
      </c>
      <c r="Q726" s="2">
        <v>0</v>
      </c>
      <c r="R726" s="2">
        <v>0</v>
      </c>
      <c r="S726" s="2">
        <v>0</v>
      </c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6">
        <f t="shared" si="45"/>
        <v>15</v>
      </c>
      <c r="H727" s="30">
        <v>9</v>
      </c>
      <c r="I727" s="31">
        <v>3</v>
      </c>
      <c r="J727" s="28">
        <f t="shared" si="46"/>
        <v>6</v>
      </c>
      <c r="K727" s="29">
        <f t="shared" si="47"/>
        <v>3</v>
      </c>
      <c r="L727" s="51">
        <v>5</v>
      </c>
      <c r="M727" s="2">
        <v>3</v>
      </c>
      <c r="N727" s="51">
        <v>1</v>
      </c>
      <c r="O727" s="29">
        <f t="shared" si="44"/>
        <v>1</v>
      </c>
      <c r="P727" s="44">
        <v>0</v>
      </c>
      <c r="Q727" s="2">
        <v>1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2105</v>
      </c>
      <c r="G728" s="46">
        <f t="shared" si="45"/>
        <v>3</v>
      </c>
      <c r="H728" s="30">
        <v>1</v>
      </c>
      <c r="I728" s="31">
        <v>3</v>
      </c>
      <c r="J728" s="28">
        <f t="shared" si="46"/>
        <v>2</v>
      </c>
      <c r="K728" s="29">
        <f t="shared" si="47"/>
        <v>1</v>
      </c>
      <c r="L728" s="51">
        <v>1</v>
      </c>
      <c r="M728" s="2">
        <v>1</v>
      </c>
      <c r="N728" s="51">
        <v>1</v>
      </c>
      <c r="O728" s="29">
        <f t="shared" si="44"/>
        <v>1</v>
      </c>
      <c r="P728" s="44">
        <v>0</v>
      </c>
      <c r="Q728" s="2">
        <v>1</v>
      </c>
      <c r="R728" s="2">
        <v>0</v>
      </c>
      <c r="S728" s="2">
        <v>0</v>
      </c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6">
        <f t="shared" si="45"/>
        <v>0</v>
      </c>
      <c r="H729" s="30">
        <v>0</v>
      </c>
      <c r="I729" s="31">
        <v>0</v>
      </c>
      <c r="J729" s="28">
        <f t="shared" si="46"/>
        <v>0</v>
      </c>
      <c r="K729" s="29">
        <f t="shared" si="47"/>
        <v>0</v>
      </c>
      <c r="L729" s="51">
        <v>0</v>
      </c>
      <c r="M729" s="2">
        <v>0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6">
        <f t="shared" si="45"/>
        <v>0</v>
      </c>
      <c r="H730" s="30">
        <v>0</v>
      </c>
      <c r="I730" s="31">
        <v>0</v>
      </c>
      <c r="J730" s="28">
        <f t="shared" si="46"/>
        <v>0</v>
      </c>
      <c r="K730" s="29">
        <f t="shared" si="47"/>
        <v>0</v>
      </c>
      <c r="L730" s="51">
        <v>0</v>
      </c>
      <c r="M730" s="2">
        <v>0</v>
      </c>
      <c r="N730" s="51">
        <v>0</v>
      </c>
      <c r="O730" s="29">
        <f t="shared" si="44"/>
        <v>0</v>
      </c>
      <c r="P730" s="44">
        <v>0</v>
      </c>
      <c r="Q730" s="2">
        <v>0</v>
      </c>
      <c r="R730" s="2">
        <v>0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6">
        <f t="shared" si="45"/>
        <v>1</v>
      </c>
      <c r="H731" s="30">
        <v>0</v>
      </c>
      <c r="I731" s="31">
        <v>0</v>
      </c>
      <c r="J731" s="28">
        <f t="shared" si="46"/>
        <v>1</v>
      </c>
      <c r="K731" s="29">
        <f t="shared" si="47"/>
        <v>2</v>
      </c>
      <c r="L731" s="51">
        <v>0</v>
      </c>
      <c r="M731" s="2">
        <v>0</v>
      </c>
      <c r="N731" s="51">
        <v>1</v>
      </c>
      <c r="O731" s="29">
        <f t="shared" si="44"/>
        <v>2</v>
      </c>
      <c r="P731" s="44">
        <v>0</v>
      </c>
      <c r="Q731" s="2">
        <v>0</v>
      </c>
      <c r="R731" s="2">
        <v>0</v>
      </c>
      <c r="S731" s="2">
        <v>2</v>
      </c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6">
        <f t="shared" si="45"/>
        <v>3</v>
      </c>
      <c r="H733" s="30">
        <v>0</v>
      </c>
      <c r="I733" s="31">
        <v>0</v>
      </c>
      <c r="J733" s="28">
        <f t="shared" si="46"/>
        <v>3</v>
      </c>
      <c r="K733" s="29">
        <f t="shared" si="47"/>
        <v>5</v>
      </c>
      <c r="L733" s="51">
        <v>0</v>
      </c>
      <c r="M733" s="2">
        <v>0</v>
      </c>
      <c r="N733" s="51">
        <v>3</v>
      </c>
      <c r="O733" s="29">
        <f t="shared" si="44"/>
        <v>5</v>
      </c>
      <c r="P733" s="44">
        <v>1</v>
      </c>
      <c r="Q733" s="2">
        <v>0</v>
      </c>
      <c r="R733" s="2">
        <v>1</v>
      </c>
      <c r="S733" s="2">
        <v>5</v>
      </c>
    </row>
    <row r="734" spans="1:19" customFormat="1" hidden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6">
        <f t="shared" si="45"/>
        <v>0</v>
      </c>
      <c r="H734" s="30">
        <v>0</v>
      </c>
      <c r="I734" s="31">
        <v>0</v>
      </c>
      <c r="J734" s="28">
        <f t="shared" si="46"/>
        <v>0</v>
      </c>
      <c r="K734" s="29">
        <f t="shared" si="47"/>
        <v>0</v>
      </c>
      <c r="L734" s="51">
        <v>0</v>
      </c>
      <c r="M734" s="2">
        <v>0</v>
      </c>
      <c r="N734" s="51">
        <v>0</v>
      </c>
      <c r="O734" s="29">
        <f t="shared" si="44"/>
        <v>0</v>
      </c>
      <c r="P734" s="44">
        <v>0</v>
      </c>
      <c r="Q734" s="2">
        <v>0</v>
      </c>
      <c r="R734" s="2">
        <v>0</v>
      </c>
      <c r="S734" s="2">
        <v>0</v>
      </c>
    </row>
    <row r="735" spans="1:19" hidden="1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6">
        <f t="shared" si="45"/>
        <v>0</v>
      </c>
      <c r="H735" s="30">
        <v>0</v>
      </c>
      <c r="I735" s="31">
        <v>0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hidden="1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6">
        <f t="shared" si="45"/>
        <v>0</v>
      </c>
      <c r="H736" s="30">
        <v>0</v>
      </c>
      <c r="I736" s="31">
        <v>0</v>
      </c>
      <c r="J736" s="28">
        <f t="shared" si="46"/>
        <v>0</v>
      </c>
      <c r="K736" s="29">
        <f t="shared" si="47"/>
        <v>0</v>
      </c>
      <c r="L736" s="51">
        <v>0</v>
      </c>
      <c r="M736" s="2">
        <v>0</v>
      </c>
      <c r="N736" s="51">
        <v>0</v>
      </c>
      <c r="O736" s="29">
        <f t="shared" si="44"/>
        <v>0</v>
      </c>
      <c r="P736" s="44">
        <v>0</v>
      </c>
      <c r="Q736" s="2">
        <v>0</v>
      </c>
      <c r="R736" s="2">
        <v>0</v>
      </c>
      <c r="S736" s="2">
        <v>0</v>
      </c>
    </row>
    <row r="737" spans="1:19" customFormat="1" hidden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6">
        <f t="shared" si="45"/>
        <v>0</v>
      </c>
      <c r="H737" s="30">
        <v>0</v>
      </c>
      <c r="I737" s="31">
        <v>0</v>
      </c>
      <c r="J737" s="28">
        <f t="shared" si="46"/>
        <v>0</v>
      </c>
      <c r="K737" s="29">
        <f t="shared" si="47"/>
        <v>0</v>
      </c>
      <c r="L737" s="51">
        <v>0</v>
      </c>
      <c r="M737" s="2">
        <v>0</v>
      </c>
      <c r="N737" s="51">
        <v>0</v>
      </c>
      <c r="O737" s="29">
        <f t="shared" si="44"/>
        <v>0</v>
      </c>
      <c r="P737" s="44">
        <v>0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6">
        <f t="shared" si="45"/>
        <v>39</v>
      </c>
      <c r="H739" s="30">
        <v>23</v>
      </c>
      <c r="I739" s="31">
        <v>6</v>
      </c>
      <c r="J739" s="28">
        <f t="shared" si="46"/>
        <v>16</v>
      </c>
      <c r="K739" s="29">
        <f t="shared" si="47"/>
        <v>6</v>
      </c>
      <c r="L739" s="51">
        <v>4</v>
      </c>
      <c r="M739" s="2">
        <v>1</v>
      </c>
      <c r="N739" s="51">
        <v>12</v>
      </c>
      <c r="O739" s="29">
        <f t="shared" si="44"/>
        <v>6</v>
      </c>
      <c r="P739" s="44">
        <v>6</v>
      </c>
      <c r="Q739" s="2">
        <v>5</v>
      </c>
      <c r="R739" s="2">
        <v>6</v>
      </c>
      <c r="S739" s="2">
        <v>2</v>
      </c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96500</v>
      </c>
      <c r="B741" s="3"/>
      <c r="C741" s="3"/>
      <c r="D741" s="40" t="s">
        <v>83</v>
      </c>
      <c r="E741" s="3" t="s">
        <v>1487</v>
      </c>
      <c r="F741" s="16" t="s">
        <v>1488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6">
        <f t="shared" si="45"/>
        <v>14</v>
      </c>
      <c r="H743" s="30">
        <v>7</v>
      </c>
      <c r="I743" s="31">
        <v>2</v>
      </c>
      <c r="J743" s="28">
        <f t="shared" si="46"/>
        <v>7</v>
      </c>
      <c r="K743" s="29">
        <f t="shared" si="47"/>
        <v>1</v>
      </c>
      <c r="L743" s="51">
        <v>6</v>
      </c>
      <c r="M743" s="2">
        <v>1</v>
      </c>
      <c r="N743" s="51">
        <v>1</v>
      </c>
      <c r="O743" s="29">
        <f t="shared" si="48"/>
        <v>1</v>
      </c>
      <c r="P743" s="44">
        <v>1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hidden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6">
        <f t="shared" si="45"/>
        <v>0</v>
      </c>
      <c r="H745" s="30">
        <v>0</v>
      </c>
      <c r="I745" s="31">
        <v>0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6">
        <f t="shared" si="45"/>
        <v>2</v>
      </c>
      <c r="H746" s="30">
        <v>0</v>
      </c>
      <c r="I746" s="31">
        <v>0</v>
      </c>
      <c r="J746" s="28">
        <f t="shared" si="46"/>
        <v>2</v>
      </c>
      <c r="K746" s="29">
        <f t="shared" si="47"/>
        <v>1</v>
      </c>
      <c r="L746" s="51">
        <v>1</v>
      </c>
      <c r="M746" s="2">
        <v>1</v>
      </c>
      <c r="N746" s="51">
        <v>1</v>
      </c>
      <c r="O746" s="29">
        <f t="shared" si="48"/>
        <v>1</v>
      </c>
      <c r="P746" s="44">
        <v>0</v>
      </c>
      <c r="Q746" s="2">
        <v>0</v>
      </c>
      <c r="R746" s="2">
        <v>0</v>
      </c>
      <c r="S746" s="2">
        <v>1</v>
      </c>
    </row>
    <row r="747" spans="1:19" customFormat="1" hidden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6">
        <f t="shared" si="45"/>
        <v>0</v>
      </c>
      <c r="H751" s="30">
        <v>0</v>
      </c>
      <c r="I751" s="31">
        <v>0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6">
        <f t="shared" si="45"/>
        <v>5</v>
      </c>
      <c r="H752" s="30">
        <v>0</v>
      </c>
      <c r="I752" s="31">
        <v>0</v>
      </c>
      <c r="J752" s="28">
        <f t="shared" si="46"/>
        <v>5</v>
      </c>
      <c r="K752" s="29">
        <f t="shared" si="47"/>
        <v>4</v>
      </c>
      <c r="L752" s="51">
        <v>5</v>
      </c>
      <c r="M752" s="2">
        <v>4</v>
      </c>
      <c r="N752" s="51">
        <v>0</v>
      </c>
      <c r="O752" s="29">
        <f t="shared" si="48"/>
        <v>0</v>
      </c>
      <c r="P752" s="44">
        <v>0</v>
      </c>
      <c r="Q752" s="2">
        <v>0</v>
      </c>
      <c r="R752" s="2">
        <v>0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6">
        <f t="shared" si="45"/>
        <v>4</v>
      </c>
      <c r="H755" s="30">
        <v>3</v>
      </c>
      <c r="I755" s="31">
        <v>1</v>
      </c>
      <c r="J755" s="28">
        <f t="shared" si="46"/>
        <v>1</v>
      </c>
      <c r="K755" s="29">
        <f t="shared" si="47"/>
        <v>1</v>
      </c>
      <c r="L755" s="51">
        <v>1</v>
      </c>
      <c r="M755" s="2">
        <v>1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6">
        <f t="shared" si="45"/>
        <v>5</v>
      </c>
      <c r="H758" s="30">
        <v>3</v>
      </c>
      <c r="I758" s="31">
        <v>2</v>
      </c>
      <c r="J758" s="28">
        <f t="shared" si="46"/>
        <v>2</v>
      </c>
      <c r="K758" s="29">
        <f t="shared" si="47"/>
        <v>1</v>
      </c>
      <c r="L758" s="51">
        <v>2</v>
      </c>
      <c r="M758" s="2">
        <v>1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hidden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6">
        <f t="shared" si="45"/>
        <v>0</v>
      </c>
      <c r="H759" s="30">
        <v>0</v>
      </c>
      <c r="I759" s="31">
        <v>0</v>
      </c>
      <c r="J759" s="28">
        <f t="shared" si="46"/>
        <v>0</v>
      </c>
      <c r="K759" s="29">
        <f t="shared" si="47"/>
        <v>0</v>
      </c>
      <c r="L759" s="51">
        <v>0</v>
      </c>
      <c r="M759" s="2">
        <v>0</v>
      </c>
      <c r="N759" s="51">
        <v>0</v>
      </c>
      <c r="O759" s="29">
        <f t="shared" si="48"/>
        <v>0</v>
      </c>
      <c r="P759" s="44">
        <v>0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6">
        <f t="shared" si="45"/>
        <v>24</v>
      </c>
      <c r="H762" s="30">
        <v>17</v>
      </c>
      <c r="I762" s="31">
        <v>35</v>
      </c>
      <c r="J762" s="28">
        <f t="shared" si="46"/>
        <v>7</v>
      </c>
      <c r="K762" s="29">
        <f t="shared" si="47"/>
        <v>5</v>
      </c>
      <c r="L762" s="51">
        <v>2</v>
      </c>
      <c r="M762" s="2">
        <v>4</v>
      </c>
      <c r="N762" s="51">
        <v>5</v>
      </c>
      <c r="O762" s="29">
        <f t="shared" si="48"/>
        <v>5</v>
      </c>
      <c r="P762" s="44">
        <v>5</v>
      </c>
      <c r="Q762" s="2">
        <v>1</v>
      </c>
      <c r="R762" s="2">
        <v>1</v>
      </c>
      <c r="S762" s="2">
        <v>1</v>
      </c>
    </row>
    <row r="763" spans="1:19" customFormat="1" hidden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6">
        <f t="shared" si="45"/>
        <v>0</v>
      </c>
      <c r="H763" s="30">
        <v>0</v>
      </c>
      <c r="I763" s="31">
        <v>0</v>
      </c>
      <c r="J763" s="28">
        <f t="shared" si="46"/>
        <v>0</v>
      </c>
      <c r="K763" s="29">
        <f t="shared" si="47"/>
        <v>0</v>
      </c>
      <c r="L763" s="51">
        <v>0</v>
      </c>
      <c r="M763" s="2">
        <v>0</v>
      </c>
      <c r="N763" s="51">
        <v>0</v>
      </c>
      <c r="O763" s="29">
        <f t="shared" si="48"/>
        <v>0</v>
      </c>
      <c r="P763" s="44">
        <v>0</v>
      </c>
      <c r="Q763" s="2">
        <v>0</v>
      </c>
      <c r="R763" s="2">
        <v>0</v>
      </c>
      <c r="S763" s="2">
        <v>0</v>
      </c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6">
        <f t="shared" si="45"/>
        <v>0</v>
      </c>
      <c r="H764" s="30">
        <v>0</v>
      </c>
      <c r="I764" s="31">
        <v>0</v>
      </c>
      <c r="J764" s="28">
        <f t="shared" si="46"/>
        <v>0</v>
      </c>
      <c r="K764" s="29">
        <f t="shared" si="47"/>
        <v>0</v>
      </c>
      <c r="L764" s="51">
        <v>0</v>
      </c>
      <c r="M764" s="2">
        <v>0</v>
      </c>
      <c r="N764" s="51">
        <v>0</v>
      </c>
      <c r="O764" s="29">
        <f t="shared" si="48"/>
        <v>0</v>
      </c>
      <c r="P764" s="44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6">
        <f t="shared" si="45"/>
        <v>57</v>
      </c>
      <c r="H765" s="30">
        <v>36</v>
      </c>
      <c r="I765" s="31">
        <v>5</v>
      </c>
      <c r="J765" s="28">
        <f t="shared" si="46"/>
        <v>21</v>
      </c>
      <c r="K765" s="29">
        <f t="shared" si="47"/>
        <v>8</v>
      </c>
      <c r="L765" s="51">
        <v>7</v>
      </c>
      <c r="M765" s="2">
        <v>3</v>
      </c>
      <c r="N765" s="51">
        <v>14</v>
      </c>
      <c r="O765" s="29">
        <f t="shared" si="48"/>
        <v>8</v>
      </c>
      <c r="P765" s="44">
        <v>8</v>
      </c>
      <c r="Q765" s="2">
        <v>3</v>
      </c>
      <c r="R765" s="2">
        <v>3</v>
      </c>
      <c r="S765" s="2">
        <v>2</v>
      </c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6">
        <f t="shared" si="45"/>
        <v>1</v>
      </c>
      <c r="H766" s="30">
        <v>1</v>
      </c>
      <c r="I766" s="31">
        <v>1</v>
      </c>
      <c r="J766" s="28">
        <f t="shared" si="46"/>
        <v>0</v>
      </c>
      <c r="K766" s="29">
        <f t="shared" si="47"/>
        <v>0</v>
      </c>
      <c r="L766" s="51">
        <v>0</v>
      </c>
      <c r="M766" s="2">
        <v>0</v>
      </c>
      <c r="N766" s="51">
        <v>0</v>
      </c>
      <c r="O766" s="29">
        <f t="shared" si="48"/>
        <v>0</v>
      </c>
      <c r="P766" s="44">
        <v>0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6">
        <f t="shared" si="45"/>
        <v>9</v>
      </c>
      <c r="H767" s="30">
        <v>5</v>
      </c>
      <c r="I767" s="31">
        <v>8</v>
      </c>
      <c r="J767" s="28">
        <f t="shared" si="46"/>
        <v>4</v>
      </c>
      <c r="K767" s="29">
        <f t="shared" si="47"/>
        <v>3</v>
      </c>
      <c r="L767" s="51">
        <v>1</v>
      </c>
      <c r="M767" s="2">
        <v>3</v>
      </c>
      <c r="N767" s="51">
        <v>3</v>
      </c>
      <c r="O767" s="29">
        <f t="shared" si="48"/>
        <v>2</v>
      </c>
      <c r="P767" s="44">
        <v>0</v>
      </c>
      <c r="Q767" s="2">
        <v>1</v>
      </c>
      <c r="R767" s="2">
        <v>2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6">
        <f t="shared" si="45"/>
        <v>9</v>
      </c>
      <c r="H768" s="30">
        <v>6</v>
      </c>
      <c r="I768" s="31">
        <v>1</v>
      </c>
      <c r="J768" s="28">
        <f t="shared" si="46"/>
        <v>3</v>
      </c>
      <c r="K768" s="29">
        <f t="shared" si="47"/>
        <v>1</v>
      </c>
      <c r="L768" s="51">
        <v>1</v>
      </c>
      <c r="M768" s="2">
        <v>1</v>
      </c>
      <c r="N768" s="51">
        <v>2</v>
      </c>
      <c r="O768" s="29">
        <f t="shared" si="48"/>
        <v>1</v>
      </c>
      <c r="P768" s="44">
        <v>1</v>
      </c>
      <c r="Q768" s="2">
        <v>1</v>
      </c>
      <c r="R768" s="2">
        <v>0</v>
      </c>
      <c r="S768" s="2">
        <v>0</v>
      </c>
    </row>
    <row r="769" spans="1:19" customFormat="1" hidden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6">
        <f t="shared" si="45"/>
        <v>0</v>
      </c>
      <c r="H769" s="30">
        <v>0</v>
      </c>
      <c r="I769" s="31">
        <v>0</v>
      </c>
      <c r="J769" s="28">
        <f t="shared" si="46"/>
        <v>0</v>
      </c>
      <c r="K769" s="29">
        <f t="shared" si="47"/>
        <v>0</v>
      </c>
      <c r="L769" s="51">
        <v>0</v>
      </c>
      <c r="M769" s="2">
        <v>0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6">
        <f t="shared" ref="G770:G833" si="49">SUM(H770, J770)</f>
        <v>1</v>
      </c>
      <c r="H770" s="30">
        <v>1</v>
      </c>
      <c r="I770" s="31">
        <v>1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6">
        <f t="shared" si="49"/>
        <v>4</v>
      </c>
      <c r="H771" s="30">
        <v>3</v>
      </c>
      <c r="I771" s="31">
        <v>1</v>
      </c>
      <c r="J771" s="28">
        <f t="shared" si="50"/>
        <v>1</v>
      </c>
      <c r="K771" s="29">
        <f t="shared" si="51"/>
        <v>1</v>
      </c>
      <c r="L771" s="51">
        <v>0</v>
      </c>
      <c r="M771" s="2">
        <v>0</v>
      </c>
      <c r="N771" s="51">
        <v>1</v>
      </c>
      <c r="O771" s="29">
        <f t="shared" si="48"/>
        <v>1</v>
      </c>
      <c r="P771" s="44">
        <v>1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6">
        <f t="shared" si="49"/>
        <v>5</v>
      </c>
      <c r="H775" s="30">
        <v>3</v>
      </c>
      <c r="I775" s="31">
        <v>1</v>
      </c>
      <c r="J775" s="28">
        <f t="shared" si="50"/>
        <v>2</v>
      </c>
      <c r="K775" s="29">
        <f t="shared" si="51"/>
        <v>3</v>
      </c>
      <c r="L775" s="51">
        <v>1</v>
      </c>
      <c r="M775" s="2">
        <v>3</v>
      </c>
      <c r="N775" s="51">
        <v>1</v>
      </c>
      <c r="O775" s="29">
        <f t="shared" si="48"/>
        <v>1</v>
      </c>
      <c r="P775" s="44">
        <v>1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6">
        <f t="shared" si="49"/>
        <v>4</v>
      </c>
      <c r="H777" s="30">
        <v>2</v>
      </c>
      <c r="I777" s="31">
        <v>2</v>
      </c>
      <c r="J777" s="28">
        <f t="shared" si="50"/>
        <v>2</v>
      </c>
      <c r="K777" s="29">
        <f t="shared" si="51"/>
        <v>2</v>
      </c>
      <c r="L777" s="51">
        <v>1</v>
      </c>
      <c r="M777" s="2">
        <v>2</v>
      </c>
      <c r="N777" s="51">
        <v>1</v>
      </c>
      <c r="O777" s="29">
        <f t="shared" si="48"/>
        <v>1</v>
      </c>
      <c r="P777" s="44">
        <v>1</v>
      </c>
      <c r="Q777" s="2">
        <v>0</v>
      </c>
      <c r="R777" s="2">
        <v>0</v>
      </c>
      <c r="S777" s="2">
        <v>0</v>
      </c>
    </row>
    <row r="778" spans="1:19" customFormat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6">
        <f t="shared" si="49"/>
        <v>3</v>
      </c>
      <c r="H778" s="30">
        <v>2</v>
      </c>
      <c r="I778" s="31">
        <v>1</v>
      </c>
      <c r="J778" s="28">
        <f t="shared" si="50"/>
        <v>1</v>
      </c>
      <c r="K778" s="29">
        <f t="shared" si="51"/>
        <v>1</v>
      </c>
      <c r="L778" s="51">
        <v>0</v>
      </c>
      <c r="M778" s="2">
        <v>0</v>
      </c>
      <c r="N778" s="51">
        <v>1</v>
      </c>
      <c r="O778" s="29">
        <f t="shared" si="48"/>
        <v>1</v>
      </c>
      <c r="P778" s="44">
        <v>1</v>
      </c>
      <c r="Q778" s="2">
        <v>0</v>
      </c>
      <c r="R778" s="2">
        <v>0</v>
      </c>
      <c r="S778" s="2">
        <v>0</v>
      </c>
    </row>
    <row r="779" spans="1:19" customFormat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6">
        <f t="shared" si="49"/>
        <v>2</v>
      </c>
      <c r="H779" s="30">
        <v>2</v>
      </c>
      <c r="I779" s="31">
        <v>1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hidden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6">
        <f t="shared" si="49"/>
        <v>0</v>
      </c>
      <c r="H780" s="30">
        <v>0</v>
      </c>
      <c r="I780" s="31">
        <v>0</v>
      </c>
      <c r="J780" s="28">
        <f t="shared" si="50"/>
        <v>0</v>
      </c>
      <c r="K780" s="29">
        <f t="shared" si="51"/>
        <v>0</v>
      </c>
      <c r="L780" s="51">
        <v>0</v>
      </c>
      <c r="M780" s="2">
        <v>0</v>
      </c>
      <c r="N780" s="51">
        <v>0</v>
      </c>
      <c r="O780" s="29">
        <f t="shared" si="48"/>
        <v>0</v>
      </c>
      <c r="P780" s="44">
        <v>0</v>
      </c>
      <c r="Q780" s="2">
        <v>0</v>
      </c>
      <c r="R780" s="2">
        <v>0</v>
      </c>
      <c r="S780" s="2">
        <v>0</v>
      </c>
    </row>
    <row r="781" spans="1:19" customFormat="1" hidden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6">
        <f t="shared" si="49"/>
        <v>0</v>
      </c>
      <c r="H781" s="30">
        <v>0</v>
      </c>
      <c r="I781" s="31">
        <v>0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6">
        <f t="shared" si="49"/>
        <v>18</v>
      </c>
      <c r="H783" s="30">
        <v>14</v>
      </c>
      <c r="I783" s="31">
        <v>2</v>
      </c>
      <c r="J783" s="28">
        <f t="shared" si="50"/>
        <v>4</v>
      </c>
      <c r="K783" s="29">
        <f t="shared" si="51"/>
        <v>3</v>
      </c>
      <c r="L783" s="51">
        <v>2</v>
      </c>
      <c r="M783" s="2">
        <v>2</v>
      </c>
      <c r="N783" s="51">
        <v>2</v>
      </c>
      <c r="O783" s="29">
        <f t="shared" si="48"/>
        <v>3</v>
      </c>
      <c r="P783" s="44">
        <v>3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6">
        <f t="shared" si="49"/>
        <v>1</v>
      </c>
      <c r="H784" s="30">
        <v>0</v>
      </c>
      <c r="I784" s="31">
        <v>0</v>
      </c>
      <c r="J784" s="28">
        <f t="shared" si="50"/>
        <v>1</v>
      </c>
      <c r="K784" s="29">
        <f t="shared" si="51"/>
        <v>1</v>
      </c>
      <c r="L784" s="51">
        <v>0</v>
      </c>
      <c r="M784" s="2">
        <v>0</v>
      </c>
      <c r="N784" s="51">
        <v>1</v>
      </c>
      <c r="O784" s="29">
        <f t="shared" si="48"/>
        <v>1</v>
      </c>
      <c r="P784" s="44">
        <v>0</v>
      </c>
      <c r="Q784" s="2">
        <v>0</v>
      </c>
      <c r="R784" s="2">
        <v>1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1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6">
        <f t="shared" si="49"/>
        <v>22</v>
      </c>
      <c r="H786" s="30">
        <v>10</v>
      </c>
      <c r="I786" s="31">
        <v>4</v>
      </c>
      <c r="J786" s="28">
        <f t="shared" si="50"/>
        <v>12</v>
      </c>
      <c r="K786" s="29">
        <f t="shared" si="51"/>
        <v>6</v>
      </c>
      <c r="L786" s="51">
        <v>3</v>
      </c>
      <c r="M786" s="2">
        <v>3</v>
      </c>
      <c r="N786" s="51">
        <v>9</v>
      </c>
      <c r="O786" s="29">
        <f t="shared" si="48"/>
        <v>6</v>
      </c>
      <c r="P786" s="44">
        <v>6</v>
      </c>
      <c r="Q786" s="2">
        <v>4</v>
      </c>
      <c r="R786" s="2">
        <v>3</v>
      </c>
      <c r="S786" s="2">
        <v>4</v>
      </c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0</v>
      </c>
      <c r="L787" s="51">
        <v>0</v>
      </c>
      <c r="M787" s="2">
        <v>0</v>
      </c>
      <c r="N787" s="51">
        <v>0</v>
      </c>
      <c r="O787" s="29">
        <f t="shared" si="48"/>
        <v>0</v>
      </c>
      <c r="P787" s="44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1">
        <v>97820.5</v>
      </c>
      <c r="B789" s="3" t="s">
        <v>434</v>
      </c>
      <c r="C789" s="3" t="s">
        <v>434</v>
      </c>
      <c r="D789" s="3" t="s">
        <v>113</v>
      </c>
      <c r="E789" s="3" t="s">
        <v>1578</v>
      </c>
      <c r="F789" s="16" t="s">
        <v>1579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6">
        <f t="shared" si="49"/>
        <v>1</v>
      </c>
      <c r="H792" s="30">
        <v>0</v>
      </c>
      <c r="I792" s="31">
        <v>0</v>
      </c>
      <c r="J792" s="28">
        <f t="shared" si="50"/>
        <v>1</v>
      </c>
      <c r="K792" s="29">
        <f t="shared" si="51"/>
        <v>1</v>
      </c>
      <c r="L792" s="51">
        <v>1</v>
      </c>
      <c r="M792" s="2">
        <v>1</v>
      </c>
      <c r="N792" s="51">
        <v>0</v>
      </c>
      <c r="O792" s="29">
        <f t="shared" si="48"/>
        <v>0</v>
      </c>
      <c r="P792" s="44">
        <v>0</v>
      </c>
      <c r="Q792" s="2">
        <v>0</v>
      </c>
      <c r="R792" s="2">
        <v>0</v>
      </c>
      <c r="S792" s="2">
        <v>0</v>
      </c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40" t="s">
        <v>98</v>
      </c>
      <c r="E793" s="3" t="s">
        <v>1585</v>
      </c>
      <c r="F793" s="16" t="s">
        <v>1586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6">
        <f t="shared" si="49"/>
        <v>12</v>
      </c>
      <c r="H795" s="30">
        <v>3</v>
      </c>
      <c r="I795" s="31">
        <v>4</v>
      </c>
      <c r="J795" s="28">
        <f t="shared" si="50"/>
        <v>9</v>
      </c>
      <c r="K795" s="29">
        <f t="shared" si="51"/>
        <v>2</v>
      </c>
      <c r="L795" s="51">
        <v>2</v>
      </c>
      <c r="M795" s="2">
        <v>1</v>
      </c>
      <c r="N795" s="51">
        <v>7</v>
      </c>
      <c r="O795" s="29">
        <f t="shared" si="48"/>
        <v>2</v>
      </c>
      <c r="P795" s="44">
        <v>2</v>
      </c>
      <c r="Q795" s="2">
        <v>1</v>
      </c>
      <c r="R795" s="2">
        <v>2</v>
      </c>
      <c r="S795" s="2">
        <v>2</v>
      </c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6">
        <f t="shared" si="49"/>
        <v>4</v>
      </c>
      <c r="H799" s="30">
        <v>2</v>
      </c>
      <c r="I799" s="31">
        <v>1</v>
      </c>
      <c r="J799" s="28">
        <f t="shared" si="50"/>
        <v>2</v>
      </c>
      <c r="K799" s="29">
        <f t="shared" si="51"/>
        <v>1</v>
      </c>
      <c r="L799" s="51">
        <v>0</v>
      </c>
      <c r="M799" s="2">
        <v>0</v>
      </c>
      <c r="N799" s="51">
        <v>2</v>
      </c>
      <c r="O799" s="29">
        <f t="shared" si="48"/>
        <v>1</v>
      </c>
      <c r="P799" s="44">
        <v>1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6">
        <f t="shared" si="49"/>
        <v>1</v>
      </c>
      <c r="H801" s="30">
        <v>0</v>
      </c>
      <c r="I801" s="31">
        <v>0</v>
      </c>
      <c r="J801" s="28">
        <f t="shared" si="50"/>
        <v>1</v>
      </c>
      <c r="K801" s="29">
        <f t="shared" si="51"/>
        <v>1</v>
      </c>
      <c r="L801" s="51">
        <v>0</v>
      </c>
      <c r="M801" s="2">
        <v>0</v>
      </c>
      <c r="N801" s="51">
        <v>1</v>
      </c>
      <c r="O801" s="29">
        <f t="shared" si="48"/>
        <v>1</v>
      </c>
      <c r="P801" s="44">
        <v>0</v>
      </c>
      <c r="Q801" s="2">
        <v>0</v>
      </c>
      <c r="R801" s="2">
        <v>1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6">
        <f t="shared" si="49"/>
        <v>0</v>
      </c>
      <c r="H804" s="30">
        <v>0</v>
      </c>
      <c r="I804" s="31">
        <v>0</v>
      </c>
      <c r="J804" s="28">
        <f t="shared" si="50"/>
        <v>0</v>
      </c>
      <c r="K804" s="29">
        <f t="shared" si="51"/>
        <v>0</v>
      </c>
      <c r="L804" s="51">
        <v>0</v>
      </c>
      <c r="M804" s="2">
        <v>0</v>
      </c>
      <c r="N804" s="51">
        <v>0</v>
      </c>
      <c r="O804" s="29">
        <f t="shared" si="48"/>
        <v>0</v>
      </c>
      <c r="P804" s="44">
        <v>0</v>
      </c>
      <c r="Q804" s="2">
        <v>0</v>
      </c>
      <c r="R804" s="2">
        <v>0</v>
      </c>
      <c r="S804" s="2">
        <v>0</v>
      </c>
    </row>
    <row r="805" spans="1:19" customFormat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6">
        <f t="shared" si="49"/>
        <v>13</v>
      </c>
      <c r="H805" s="30">
        <v>8</v>
      </c>
      <c r="I805" s="31">
        <v>3</v>
      </c>
      <c r="J805" s="28">
        <f t="shared" si="50"/>
        <v>5</v>
      </c>
      <c r="K805" s="29">
        <f t="shared" si="51"/>
        <v>3</v>
      </c>
      <c r="L805" s="51">
        <v>2</v>
      </c>
      <c r="M805" s="2">
        <v>1</v>
      </c>
      <c r="N805" s="51">
        <v>3</v>
      </c>
      <c r="O805" s="29">
        <f t="shared" ref="O805:O868" si="52">MAX(P805:S805)</f>
        <v>3</v>
      </c>
      <c r="P805" s="44">
        <v>1</v>
      </c>
      <c r="Q805" s="2">
        <v>3</v>
      </c>
      <c r="R805" s="2">
        <v>1</v>
      </c>
      <c r="S805" s="2">
        <v>0</v>
      </c>
    </row>
    <row r="806" spans="1:19" customFormat="1" hidden="1" x14ac:dyDescent="0.2">
      <c r="A806" s="41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hidden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6">
        <f t="shared" si="49"/>
        <v>0</v>
      </c>
      <c r="H809" s="30">
        <v>0</v>
      </c>
      <c r="I809" s="31">
        <v>0</v>
      </c>
      <c r="J809" s="28">
        <f t="shared" si="50"/>
        <v>0</v>
      </c>
      <c r="K809" s="29">
        <f t="shared" si="51"/>
        <v>0</v>
      </c>
      <c r="L809" s="51">
        <v>0</v>
      </c>
      <c r="M809" s="2">
        <v>0</v>
      </c>
      <c r="N809" s="51">
        <v>0</v>
      </c>
      <c r="O809" s="29">
        <f t="shared" si="52"/>
        <v>0</v>
      </c>
      <c r="P809" s="44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1619</v>
      </c>
      <c r="F810" s="16" t="s">
        <v>1620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6">
        <f t="shared" si="49"/>
        <v>4</v>
      </c>
      <c r="H811" s="30">
        <v>1</v>
      </c>
      <c r="I811" s="31">
        <v>1</v>
      </c>
      <c r="J811" s="28">
        <f t="shared" si="50"/>
        <v>3</v>
      </c>
      <c r="K811" s="29">
        <f t="shared" si="51"/>
        <v>2</v>
      </c>
      <c r="L811" s="51">
        <v>3</v>
      </c>
      <c r="M811" s="2">
        <v>2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98</v>
      </c>
      <c r="E813" s="3" t="s">
        <v>1625</v>
      </c>
      <c r="F813" s="16" t="s">
        <v>1626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1627</v>
      </c>
      <c r="F814" s="16" t="s">
        <v>1628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6">
        <f t="shared" si="49"/>
        <v>1</v>
      </c>
      <c r="H815" s="30">
        <v>0</v>
      </c>
      <c r="I815" s="31">
        <v>0</v>
      </c>
      <c r="J815" s="28">
        <f t="shared" si="50"/>
        <v>1</v>
      </c>
      <c r="K815" s="29">
        <f t="shared" si="51"/>
        <v>1</v>
      </c>
      <c r="L815" s="51">
        <v>1</v>
      </c>
      <c r="M815" s="2">
        <v>1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6">
        <f t="shared" si="49"/>
        <v>0</v>
      </c>
      <c r="H816" s="30">
        <v>0</v>
      </c>
      <c r="I816" s="31">
        <v>0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1633</v>
      </c>
      <c r="F817" s="16" t="s">
        <v>1634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98650</v>
      </c>
      <c r="B819" s="3"/>
      <c r="C819" s="3"/>
      <c r="D819" s="94" t="s">
        <v>83</v>
      </c>
      <c r="E819" s="3" t="s">
        <v>1637</v>
      </c>
      <c r="F819" s="16" t="s">
        <v>1638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98670</v>
      </c>
      <c r="B821" s="3"/>
      <c r="C821" s="3"/>
      <c r="D821" s="94" t="s">
        <v>103</v>
      </c>
      <c r="E821" s="3" t="s">
        <v>1641</v>
      </c>
      <c r="F821" s="16" t="s">
        <v>1642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1643</v>
      </c>
      <c r="F822" s="16" t="s">
        <v>1644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98700</v>
      </c>
      <c r="B823" s="3"/>
      <c r="C823" s="3"/>
      <c r="D823" s="94" t="s">
        <v>83</v>
      </c>
      <c r="E823" s="3" t="s">
        <v>1645</v>
      </c>
      <c r="F823" s="16" t="s">
        <v>1646</v>
      </c>
      <c r="G823" s="46">
        <f t="shared" si="49"/>
        <v>0</v>
      </c>
      <c r="H823" s="30">
        <v>0</v>
      </c>
      <c r="I823" s="31">
        <v>0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6">
        <f t="shared" si="49"/>
        <v>0</v>
      </c>
      <c r="H825" s="30">
        <v>0</v>
      </c>
      <c r="I825" s="31">
        <v>0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6">
        <f t="shared" si="49"/>
        <v>9</v>
      </c>
      <c r="H826" s="30">
        <v>6</v>
      </c>
      <c r="I826" s="31">
        <v>6</v>
      </c>
      <c r="J826" s="28">
        <f t="shared" si="50"/>
        <v>3</v>
      </c>
      <c r="K826" s="29">
        <f t="shared" si="51"/>
        <v>3</v>
      </c>
      <c r="L826" s="51">
        <v>1</v>
      </c>
      <c r="M826" s="2">
        <v>1</v>
      </c>
      <c r="N826" s="51">
        <v>2</v>
      </c>
      <c r="O826" s="29">
        <f t="shared" si="52"/>
        <v>3</v>
      </c>
      <c r="P826" s="44">
        <v>3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6">
        <f t="shared" si="49"/>
        <v>0</v>
      </c>
      <c r="H827" s="30">
        <v>0</v>
      </c>
      <c r="I827" s="31">
        <v>0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98</v>
      </c>
      <c r="E828" s="3" t="s">
        <v>1654</v>
      </c>
      <c r="F828" s="16" t="s">
        <v>1655</v>
      </c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1656</v>
      </c>
      <c r="F829" s="16" t="s">
        <v>1657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83</v>
      </c>
      <c r="E830" s="3" t="s">
        <v>1658</v>
      </c>
      <c r="F830" s="16" t="s">
        <v>1659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hidden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6">
        <f t="shared" si="49"/>
        <v>0</v>
      </c>
      <c r="H831" s="30">
        <v>0</v>
      </c>
      <c r="I831" s="31">
        <v>0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6">
        <f t="shared" si="49"/>
        <v>3</v>
      </c>
      <c r="H832" s="30">
        <v>1</v>
      </c>
      <c r="I832" s="31">
        <v>1</v>
      </c>
      <c r="J832" s="28">
        <f t="shared" si="50"/>
        <v>2</v>
      </c>
      <c r="K832" s="29">
        <f t="shared" si="51"/>
        <v>1</v>
      </c>
      <c r="L832" s="51">
        <v>2</v>
      </c>
      <c r="M832" s="2">
        <v>1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x14ac:dyDescent="0.2">
      <c r="A833" s="2">
        <v>99080</v>
      </c>
      <c r="B833" s="3"/>
      <c r="C833" s="3"/>
      <c r="D833" s="94" t="s">
        <v>98</v>
      </c>
      <c r="E833" s="3" t="s">
        <v>1664</v>
      </c>
      <c r="F833" s="16" t="s">
        <v>1665</v>
      </c>
      <c r="G833" s="46">
        <f t="shared" si="49"/>
        <v>3</v>
      </c>
      <c r="H833" s="30">
        <v>3</v>
      </c>
      <c r="I833" s="31">
        <v>2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6">
        <f t="shared" ref="G834:G896" si="53">SUM(H834, J834)</f>
        <v>2</v>
      </c>
      <c r="H834" s="30">
        <v>0</v>
      </c>
      <c r="I834" s="31">
        <v>0</v>
      </c>
      <c r="J834" s="28">
        <f t="shared" ref="J834:J896" si="54">L834+N834</f>
        <v>2</v>
      </c>
      <c r="K834" s="29">
        <f t="shared" ref="K834:K896" si="55">MAX(P834:S834, M834)</f>
        <v>2</v>
      </c>
      <c r="L834" s="51">
        <v>0</v>
      </c>
      <c r="M834" s="2">
        <v>0</v>
      </c>
      <c r="N834" s="51">
        <v>2</v>
      </c>
      <c r="O834" s="29">
        <f t="shared" si="52"/>
        <v>2</v>
      </c>
      <c r="P834" s="44">
        <v>0</v>
      </c>
      <c r="Q834" s="2">
        <v>1</v>
      </c>
      <c r="R834" s="2">
        <v>2</v>
      </c>
      <c r="S834" s="2">
        <v>0</v>
      </c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6">
        <f t="shared" si="53"/>
        <v>0</v>
      </c>
      <c r="H835" s="30">
        <v>0</v>
      </c>
      <c r="I835" s="31">
        <v>0</v>
      </c>
      <c r="J835" s="28">
        <f t="shared" si="54"/>
        <v>0</v>
      </c>
      <c r="K835" s="29">
        <f t="shared" si="55"/>
        <v>0</v>
      </c>
      <c r="L835" s="51">
        <v>0</v>
      </c>
      <c r="M835" s="2">
        <v>0</v>
      </c>
      <c r="N835" s="51">
        <v>0</v>
      </c>
      <c r="O835" s="29">
        <f t="shared" si="52"/>
        <v>0</v>
      </c>
      <c r="P835" s="44">
        <v>0</v>
      </c>
      <c r="Q835" s="2">
        <v>0</v>
      </c>
      <c r="R835" s="2">
        <v>0</v>
      </c>
      <c r="S835" s="2">
        <v>0</v>
      </c>
    </row>
    <row r="836" spans="1:19" customFormat="1" hidden="1" x14ac:dyDescent="0.2">
      <c r="A836" s="2">
        <v>99140</v>
      </c>
      <c r="B836" s="3"/>
      <c r="C836" s="3"/>
      <c r="D836" s="94" t="s">
        <v>98</v>
      </c>
      <c r="E836" s="3" t="s">
        <v>1670</v>
      </c>
      <c r="F836" s="16" t="s">
        <v>1671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6">
        <f t="shared" si="53"/>
        <v>4</v>
      </c>
      <c r="H837" s="30">
        <v>3</v>
      </c>
      <c r="I837" s="31">
        <v>1</v>
      </c>
      <c r="J837" s="28">
        <f t="shared" si="54"/>
        <v>1</v>
      </c>
      <c r="K837" s="29">
        <f t="shared" si="55"/>
        <v>1</v>
      </c>
      <c r="L837" s="51">
        <v>0</v>
      </c>
      <c r="M837" s="2">
        <v>0</v>
      </c>
      <c r="N837" s="51">
        <v>1</v>
      </c>
      <c r="O837" s="29">
        <f t="shared" si="52"/>
        <v>1</v>
      </c>
      <c r="P837" s="44">
        <v>1</v>
      </c>
      <c r="Q837" s="2">
        <v>0</v>
      </c>
      <c r="R837" s="2">
        <v>0</v>
      </c>
      <c r="S837" s="2">
        <v>0</v>
      </c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6">
        <f t="shared" si="53"/>
        <v>14</v>
      </c>
      <c r="H838" s="30">
        <v>4</v>
      </c>
      <c r="I838" s="31">
        <v>1</v>
      </c>
      <c r="J838" s="28">
        <f t="shared" si="54"/>
        <v>10</v>
      </c>
      <c r="K838" s="29">
        <f t="shared" si="55"/>
        <v>3</v>
      </c>
      <c r="L838" s="51">
        <v>3</v>
      </c>
      <c r="M838" s="2">
        <v>2</v>
      </c>
      <c r="N838" s="51">
        <v>7</v>
      </c>
      <c r="O838" s="29">
        <f t="shared" si="52"/>
        <v>3</v>
      </c>
      <c r="P838" s="44">
        <v>3</v>
      </c>
      <c r="Q838" s="2">
        <v>3</v>
      </c>
      <c r="R838" s="2">
        <v>1</v>
      </c>
      <c r="S838" s="2">
        <v>0</v>
      </c>
    </row>
    <row r="839" spans="1:19" customFormat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6">
        <f t="shared" si="53"/>
        <v>3</v>
      </c>
      <c r="H839" s="30">
        <v>0</v>
      </c>
      <c r="I839" s="31">
        <v>0</v>
      </c>
      <c r="J839" s="28">
        <f t="shared" si="54"/>
        <v>3</v>
      </c>
      <c r="K839" s="29">
        <f t="shared" si="55"/>
        <v>2</v>
      </c>
      <c r="L839" s="51">
        <v>0</v>
      </c>
      <c r="M839" s="2">
        <v>0</v>
      </c>
      <c r="N839" s="51">
        <v>3</v>
      </c>
      <c r="O839" s="29">
        <f t="shared" si="52"/>
        <v>2</v>
      </c>
      <c r="P839" s="44">
        <v>0</v>
      </c>
      <c r="Q839" s="2">
        <v>0</v>
      </c>
      <c r="R839" s="2">
        <v>2</v>
      </c>
      <c r="S839" s="2">
        <v>2</v>
      </c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6">
        <f t="shared" si="53"/>
        <v>1</v>
      </c>
      <c r="H840" s="30">
        <v>0</v>
      </c>
      <c r="I840" s="31">
        <v>0</v>
      </c>
      <c r="J840" s="28">
        <f t="shared" si="54"/>
        <v>1</v>
      </c>
      <c r="K840" s="29">
        <f t="shared" si="55"/>
        <v>1</v>
      </c>
      <c r="L840" s="51">
        <v>1</v>
      </c>
      <c r="M840" s="2">
        <v>1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6">
        <f t="shared" si="53"/>
        <v>20</v>
      </c>
      <c r="H841" s="30">
        <v>11</v>
      </c>
      <c r="I841" s="31">
        <v>12</v>
      </c>
      <c r="J841" s="28">
        <f t="shared" si="54"/>
        <v>9</v>
      </c>
      <c r="K841" s="29">
        <f t="shared" si="55"/>
        <v>30</v>
      </c>
      <c r="L841" s="51">
        <v>3</v>
      </c>
      <c r="M841" s="2">
        <v>7</v>
      </c>
      <c r="N841" s="51">
        <v>6</v>
      </c>
      <c r="O841" s="29">
        <f t="shared" si="52"/>
        <v>30</v>
      </c>
      <c r="P841" s="44">
        <v>0</v>
      </c>
      <c r="Q841" s="2">
        <v>6</v>
      </c>
      <c r="R841" s="2">
        <v>30</v>
      </c>
      <c r="S841" s="2">
        <v>0</v>
      </c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6">
        <f t="shared" si="53"/>
        <v>0</v>
      </c>
      <c r="H842" s="30">
        <v>0</v>
      </c>
      <c r="I842" s="31">
        <v>0</v>
      </c>
      <c r="J842" s="28">
        <f t="shared" si="54"/>
        <v>0</v>
      </c>
      <c r="K842" s="29">
        <f t="shared" si="55"/>
        <v>0</v>
      </c>
      <c r="L842" s="51">
        <v>0</v>
      </c>
      <c r="M842" s="2">
        <v>0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6">
        <f t="shared" si="53"/>
        <v>0</v>
      </c>
      <c r="H843" s="30">
        <v>0</v>
      </c>
      <c r="I843" s="31">
        <v>0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6">
        <f t="shared" si="53"/>
        <v>1</v>
      </c>
      <c r="H844" s="30">
        <v>0</v>
      </c>
      <c r="I844" s="31">
        <v>0</v>
      </c>
      <c r="J844" s="28">
        <f t="shared" si="54"/>
        <v>1</v>
      </c>
      <c r="K844" s="29">
        <f t="shared" si="55"/>
        <v>1</v>
      </c>
      <c r="L844" s="51">
        <v>1</v>
      </c>
      <c r="M844" s="2">
        <v>1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hidden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6">
        <f t="shared" si="53"/>
        <v>0</v>
      </c>
      <c r="H846" s="30">
        <v>0</v>
      </c>
      <c r="I846" s="31">
        <v>0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1691</v>
      </c>
      <c r="F847" s="16" t="s">
        <v>1692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x14ac:dyDescent="0.2">
      <c r="A848" s="2">
        <v>99440</v>
      </c>
      <c r="B848" s="3"/>
      <c r="C848" s="3"/>
      <c r="D848" s="94" t="s">
        <v>98</v>
      </c>
      <c r="E848" s="3" t="s">
        <v>1693</v>
      </c>
      <c r="F848" s="16" t="s">
        <v>1694</v>
      </c>
      <c r="G848" s="46">
        <f t="shared" si="53"/>
        <v>1</v>
      </c>
      <c r="H848" s="30">
        <v>0</v>
      </c>
      <c r="I848" s="31">
        <v>0</v>
      </c>
      <c r="J848" s="28">
        <f t="shared" si="54"/>
        <v>1</v>
      </c>
      <c r="K848" s="29">
        <f t="shared" si="55"/>
        <v>1</v>
      </c>
      <c r="L848" s="51">
        <v>1</v>
      </c>
      <c r="M848" s="2">
        <v>1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1695</v>
      </c>
      <c r="F849" s="16" t="s">
        <v>1696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1697</v>
      </c>
      <c r="F850" s="16" t="s">
        <v>1698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6">
        <f t="shared" si="53"/>
        <v>1</v>
      </c>
      <c r="H853" s="30">
        <v>0</v>
      </c>
      <c r="I853" s="31">
        <v>0</v>
      </c>
      <c r="J853" s="28">
        <f t="shared" si="54"/>
        <v>1</v>
      </c>
      <c r="K853" s="29">
        <f t="shared" si="55"/>
        <v>1</v>
      </c>
      <c r="L853" s="51">
        <v>0</v>
      </c>
      <c r="M853" s="2">
        <v>0</v>
      </c>
      <c r="N853" s="51">
        <v>1</v>
      </c>
      <c r="O853" s="29">
        <f t="shared" si="52"/>
        <v>1</v>
      </c>
      <c r="P853" s="44">
        <v>0</v>
      </c>
      <c r="Q853" s="2">
        <v>0</v>
      </c>
      <c r="R853" s="2">
        <v>1</v>
      </c>
      <c r="S853" s="2">
        <v>0</v>
      </c>
    </row>
    <row r="854" spans="1:19" hidden="1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6">
        <f t="shared" si="53"/>
        <v>0</v>
      </c>
      <c r="H854" s="30">
        <v>0</v>
      </c>
      <c r="I854" s="31">
        <v>0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1705</v>
      </c>
      <c r="F855" s="16" t="s">
        <v>1706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1707</v>
      </c>
      <c r="F856" s="16" t="s">
        <v>1708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98</v>
      </c>
      <c r="E857" s="3" t="s">
        <v>1709</v>
      </c>
      <c r="F857" s="16" t="s">
        <v>1710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6">
        <f t="shared" si="53"/>
        <v>3</v>
      </c>
      <c r="H858" s="30">
        <v>3</v>
      </c>
      <c r="I858" s="31">
        <v>4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6">
        <f t="shared" si="53"/>
        <v>5</v>
      </c>
      <c r="H861" s="30">
        <v>5</v>
      </c>
      <c r="I861" s="31">
        <v>1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6">
        <f t="shared" si="53"/>
        <v>16</v>
      </c>
      <c r="H862" s="30">
        <v>12</v>
      </c>
      <c r="I862" s="31">
        <v>6</v>
      </c>
      <c r="J862" s="28">
        <f t="shared" si="54"/>
        <v>4</v>
      </c>
      <c r="K862" s="29">
        <f t="shared" si="55"/>
        <v>14</v>
      </c>
      <c r="L862" s="51">
        <v>2</v>
      </c>
      <c r="M862" s="2">
        <v>14</v>
      </c>
      <c r="N862" s="51">
        <v>2</v>
      </c>
      <c r="O862" s="29">
        <f t="shared" si="52"/>
        <v>2</v>
      </c>
      <c r="P862" s="44">
        <v>2</v>
      </c>
      <c r="Q862" s="2">
        <v>0</v>
      </c>
      <c r="R862" s="2">
        <v>1</v>
      </c>
      <c r="S862" s="2">
        <v>0</v>
      </c>
    </row>
    <row r="863" spans="1:19" customFormat="1" hidden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6">
        <f t="shared" si="53"/>
        <v>0</v>
      </c>
      <c r="H863" s="30">
        <v>0</v>
      </c>
      <c r="I863" s="31">
        <v>0</v>
      </c>
      <c r="J863" s="28">
        <f t="shared" si="54"/>
        <v>0</v>
      </c>
      <c r="K863" s="29">
        <f t="shared" si="55"/>
        <v>0</v>
      </c>
      <c r="L863" s="51">
        <v>0</v>
      </c>
      <c r="M863" s="2">
        <v>0</v>
      </c>
      <c r="N863" s="51">
        <v>0</v>
      </c>
      <c r="O863" s="29">
        <f t="shared" si="52"/>
        <v>0</v>
      </c>
      <c r="P863" s="44">
        <v>0</v>
      </c>
      <c r="Q863" s="2">
        <v>0</v>
      </c>
      <c r="R863" s="2">
        <v>0</v>
      </c>
      <c r="S863" s="2">
        <v>0</v>
      </c>
    </row>
    <row r="864" spans="1:19" customFormat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6">
        <f t="shared" si="53"/>
        <v>10</v>
      </c>
      <c r="H864" s="30">
        <v>4</v>
      </c>
      <c r="I864" s="31">
        <v>9</v>
      </c>
      <c r="J864" s="28">
        <f t="shared" si="54"/>
        <v>6</v>
      </c>
      <c r="K864" s="29">
        <f t="shared" si="55"/>
        <v>3</v>
      </c>
      <c r="L864" s="51">
        <v>4</v>
      </c>
      <c r="M864" s="2">
        <v>3</v>
      </c>
      <c r="N864" s="51">
        <v>2</v>
      </c>
      <c r="O864" s="29">
        <f t="shared" si="52"/>
        <v>3</v>
      </c>
      <c r="P864" s="44">
        <v>3</v>
      </c>
      <c r="Q864" s="2">
        <v>2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6">
        <f t="shared" si="53"/>
        <v>10</v>
      </c>
      <c r="H866" s="30">
        <v>7</v>
      </c>
      <c r="I866" s="31">
        <v>1</v>
      </c>
      <c r="J866" s="28">
        <f t="shared" si="54"/>
        <v>3</v>
      </c>
      <c r="K866" s="29">
        <f t="shared" si="55"/>
        <v>8</v>
      </c>
      <c r="L866" s="51">
        <v>0</v>
      </c>
      <c r="M866" s="2">
        <v>0</v>
      </c>
      <c r="N866" s="51">
        <v>3</v>
      </c>
      <c r="O866" s="29">
        <f t="shared" si="52"/>
        <v>8</v>
      </c>
      <c r="P866" s="44">
        <v>0</v>
      </c>
      <c r="Q866" s="2">
        <v>8</v>
      </c>
      <c r="R866" s="2">
        <v>1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6">
        <f t="shared" si="53"/>
        <v>3</v>
      </c>
      <c r="H867" s="30">
        <v>0</v>
      </c>
      <c r="I867" s="31">
        <v>0</v>
      </c>
      <c r="J867" s="28">
        <f t="shared" si="54"/>
        <v>3</v>
      </c>
      <c r="K867" s="29">
        <f t="shared" si="55"/>
        <v>2</v>
      </c>
      <c r="L867" s="51">
        <v>3</v>
      </c>
      <c r="M867" s="2">
        <v>2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2106</v>
      </c>
      <c r="G868" s="46">
        <f t="shared" si="53"/>
        <v>0</v>
      </c>
      <c r="H868" s="30">
        <v>0</v>
      </c>
      <c r="I868" s="31">
        <v>0</v>
      </c>
      <c r="J868" s="28">
        <f t="shared" si="54"/>
        <v>0</v>
      </c>
      <c r="K868" s="29">
        <f t="shared" si="55"/>
        <v>0</v>
      </c>
      <c r="L868" s="51">
        <v>0</v>
      </c>
      <c r="M868" s="2">
        <v>0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6">
        <f t="shared" si="53"/>
        <v>35</v>
      </c>
      <c r="H869" s="30">
        <v>23</v>
      </c>
      <c r="I869" s="31">
        <v>2</v>
      </c>
      <c r="J869" s="28">
        <f t="shared" si="54"/>
        <v>12</v>
      </c>
      <c r="K869" s="29">
        <f t="shared" si="55"/>
        <v>6</v>
      </c>
      <c r="L869" s="51">
        <v>2</v>
      </c>
      <c r="M869" s="2">
        <v>2</v>
      </c>
      <c r="N869" s="51">
        <v>10</v>
      </c>
      <c r="O869" s="29">
        <f t="shared" ref="O869:O931" si="56">MAX(P869:S869)</f>
        <v>6</v>
      </c>
      <c r="P869" s="44">
        <v>6</v>
      </c>
      <c r="Q869" s="2">
        <v>5</v>
      </c>
      <c r="R869" s="2">
        <v>5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6">
        <f t="shared" si="53"/>
        <v>8</v>
      </c>
      <c r="H870" s="30">
        <v>4</v>
      </c>
      <c r="I870" s="31">
        <v>1</v>
      </c>
      <c r="J870" s="28">
        <f t="shared" si="54"/>
        <v>4</v>
      </c>
      <c r="K870" s="29">
        <f t="shared" si="55"/>
        <v>2</v>
      </c>
      <c r="L870" s="51">
        <v>0</v>
      </c>
      <c r="M870" s="2">
        <v>0</v>
      </c>
      <c r="N870" s="51">
        <v>4</v>
      </c>
      <c r="O870" s="29">
        <f t="shared" si="56"/>
        <v>2</v>
      </c>
      <c r="P870" s="44">
        <v>1</v>
      </c>
      <c r="Q870" s="2">
        <v>0</v>
      </c>
      <c r="R870" s="2">
        <v>2</v>
      </c>
      <c r="S870" s="2">
        <v>1</v>
      </c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6">
        <f t="shared" si="53"/>
        <v>6</v>
      </c>
      <c r="H871" s="30">
        <v>3</v>
      </c>
      <c r="I871" s="31">
        <v>1</v>
      </c>
      <c r="J871" s="28">
        <f t="shared" si="54"/>
        <v>3</v>
      </c>
      <c r="K871" s="29">
        <f t="shared" si="55"/>
        <v>2</v>
      </c>
      <c r="L871" s="51">
        <v>0</v>
      </c>
      <c r="M871" s="2">
        <v>0</v>
      </c>
      <c r="N871" s="51">
        <v>3</v>
      </c>
      <c r="O871" s="29">
        <f t="shared" si="56"/>
        <v>2</v>
      </c>
      <c r="P871" s="44">
        <v>1</v>
      </c>
      <c r="Q871" s="2">
        <v>0</v>
      </c>
      <c r="R871" s="2">
        <v>2</v>
      </c>
      <c r="S871" s="2">
        <v>1</v>
      </c>
    </row>
    <row r="872" spans="1:19" customFormat="1" hidden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6">
        <f t="shared" si="53"/>
        <v>0</v>
      </c>
      <c r="H872" s="30">
        <v>0</v>
      </c>
      <c r="I872" s="31">
        <v>0</v>
      </c>
      <c r="J872" s="28">
        <f t="shared" si="54"/>
        <v>0</v>
      </c>
      <c r="K872" s="29">
        <f t="shared" si="55"/>
        <v>0</v>
      </c>
      <c r="L872" s="51">
        <v>0</v>
      </c>
      <c r="M872" s="2">
        <v>0</v>
      </c>
      <c r="N872" s="51">
        <v>0</v>
      </c>
      <c r="O872" s="29">
        <f t="shared" si="56"/>
        <v>0</v>
      </c>
      <c r="P872" s="44">
        <v>0</v>
      </c>
      <c r="Q872" s="2">
        <v>0</v>
      </c>
      <c r="R872" s="2">
        <v>0</v>
      </c>
      <c r="S872" s="2">
        <v>0</v>
      </c>
    </row>
    <row r="873" spans="1:19" customFormat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6">
        <f t="shared" si="53"/>
        <v>4</v>
      </c>
      <c r="H873" s="30">
        <v>3</v>
      </c>
      <c r="I873" s="31">
        <v>1</v>
      </c>
      <c r="J873" s="28">
        <f t="shared" si="54"/>
        <v>1</v>
      </c>
      <c r="K873" s="29">
        <f t="shared" si="55"/>
        <v>1</v>
      </c>
      <c r="L873" s="51">
        <v>0</v>
      </c>
      <c r="M873" s="2">
        <v>0</v>
      </c>
      <c r="N873" s="51">
        <v>1</v>
      </c>
      <c r="O873" s="29">
        <f t="shared" si="56"/>
        <v>1</v>
      </c>
      <c r="P873" s="44">
        <v>1</v>
      </c>
      <c r="Q873" s="2">
        <v>0</v>
      </c>
      <c r="R873" s="2">
        <v>0</v>
      </c>
      <c r="S873" s="2">
        <v>0</v>
      </c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6">
        <f t="shared" si="53"/>
        <v>0</v>
      </c>
      <c r="H874" s="30">
        <v>0</v>
      </c>
      <c r="I874" s="31">
        <v>0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6">
        <f t="shared" si="53"/>
        <v>46</v>
      </c>
      <c r="H875" s="30">
        <v>37</v>
      </c>
      <c r="I875" s="31">
        <v>13</v>
      </c>
      <c r="J875" s="28">
        <f t="shared" si="54"/>
        <v>9</v>
      </c>
      <c r="K875" s="29">
        <f t="shared" si="55"/>
        <v>12</v>
      </c>
      <c r="L875" s="51">
        <v>4</v>
      </c>
      <c r="M875" s="2">
        <v>4</v>
      </c>
      <c r="N875" s="51">
        <v>5</v>
      </c>
      <c r="O875" s="29">
        <f t="shared" si="56"/>
        <v>12</v>
      </c>
      <c r="P875" s="44">
        <v>12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6">
        <f t="shared" si="53"/>
        <v>3</v>
      </c>
      <c r="H876" s="30">
        <v>1</v>
      </c>
      <c r="I876" s="31">
        <v>1</v>
      </c>
      <c r="J876" s="28">
        <f t="shared" si="54"/>
        <v>2</v>
      </c>
      <c r="K876" s="29">
        <f t="shared" si="55"/>
        <v>5</v>
      </c>
      <c r="L876" s="51">
        <v>2</v>
      </c>
      <c r="M876" s="2">
        <v>5</v>
      </c>
      <c r="N876" s="51">
        <v>0</v>
      </c>
      <c r="O876" s="29">
        <f t="shared" si="56"/>
        <v>0</v>
      </c>
      <c r="P876" s="44">
        <v>0</v>
      </c>
      <c r="Q876" s="2">
        <v>0</v>
      </c>
      <c r="R876" s="2">
        <v>0</v>
      </c>
      <c r="S876" s="2">
        <v>0</v>
      </c>
    </row>
    <row r="877" spans="1:19" customFormat="1" hidden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6">
        <f t="shared" si="53"/>
        <v>0</v>
      </c>
      <c r="H877" s="30">
        <v>0</v>
      </c>
      <c r="I877" s="31">
        <v>0</v>
      </c>
      <c r="J877" s="28">
        <f t="shared" si="54"/>
        <v>0</v>
      </c>
      <c r="K877" s="29">
        <f t="shared" si="55"/>
        <v>0</v>
      </c>
      <c r="L877" s="51">
        <v>0</v>
      </c>
      <c r="M877" s="2">
        <v>0</v>
      </c>
      <c r="N877" s="51">
        <v>0</v>
      </c>
      <c r="O877" s="29">
        <f t="shared" si="56"/>
        <v>0</v>
      </c>
      <c r="P877" s="44">
        <v>0</v>
      </c>
      <c r="Q877" s="2">
        <v>0</v>
      </c>
      <c r="R877" s="2">
        <v>0</v>
      </c>
      <c r="S877" s="2">
        <v>0</v>
      </c>
    </row>
    <row r="878" spans="1:19" customFormat="1" hidden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6">
        <f t="shared" si="53"/>
        <v>0</v>
      </c>
      <c r="H882" s="30">
        <v>0</v>
      </c>
      <c r="I882" s="31">
        <v>0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2107</v>
      </c>
      <c r="G884" s="46">
        <f t="shared" si="53"/>
        <v>1</v>
      </c>
      <c r="H884" s="30">
        <v>0</v>
      </c>
      <c r="I884" s="31">
        <v>0</v>
      </c>
      <c r="J884" s="28">
        <f t="shared" si="54"/>
        <v>1</v>
      </c>
      <c r="K884" s="29">
        <f t="shared" si="55"/>
        <v>1</v>
      </c>
      <c r="L884" s="51">
        <v>1</v>
      </c>
      <c r="M884" s="2">
        <v>1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6">
        <f t="shared" si="53"/>
        <v>6</v>
      </c>
      <c r="H886" s="30">
        <v>0</v>
      </c>
      <c r="I886" s="31">
        <v>0</v>
      </c>
      <c r="J886" s="28">
        <f t="shared" si="54"/>
        <v>6</v>
      </c>
      <c r="K886" s="29">
        <f t="shared" si="55"/>
        <v>8</v>
      </c>
      <c r="L886" s="51">
        <v>3</v>
      </c>
      <c r="M886" s="2">
        <v>1</v>
      </c>
      <c r="N886" s="51">
        <v>3</v>
      </c>
      <c r="O886" s="29">
        <f t="shared" si="56"/>
        <v>8</v>
      </c>
      <c r="P886" s="44">
        <v>2</v>
      </c>
      <c r="Q886" s="2">
        <v>0</v>
      </c>
      <c r="R886" s="2">
        <v>8</v>
      </c>
      <c r="S886" s="2">
        <v>7</v>
      </c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6">
        <f t="shared" si="53"/>
        <v>8</v>
      </c>
      <c r="H887" s="30">
        <v>2</v>
      </c>
      <c r="I887" s="31">
        <v>2</v>
      </c>
      <c r="J887" s="28">
        <f t="shared" si="54"/>
        <v>6</v>
      </c>
      <c r="K887" s="29">
        <f t="shared" si="55"/>
        <v>45</v>
      </c>
      <c r="L887" s="51">
        <v>2</v>
      </c>
      <c r="M887" s="2">
        <v>1</v>
      </c>
      <c r="N887" s="51">
        <v>4</v>
      </c>
      <c r="O887" s="29">
        <f t="shared" si="56"/>
        <v>45</v>
      </c>
      <c r="P887" s="44">
        <v>13</v>
      </c>
      <c r="Q887" s="2">
        <v>8</v>
      </c>
      <c r="R887" s="2">
        <v>45</v>
      </c>
      <c r="S887" s="2">
        <v>10</v>
      </c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6">
        <f t="shared" si="53"/>
        <v>1</v>
      </c>
      <c r="H888" s="30">
        <v>0</v>
      </c>
      <c r="I888" s="31">
        <v>0</v>
      </c>
      <c r="J888" s="28">
        <f t="shared" si="54"/>
        <v>1</v>
      </c>
      <c r="K888" s="29">
        <f t="shared" si="55"/>
        <v>1</v>
      </c>
      <c r="L888" s="51">
        <v>0</v>
      </c>
      <c r="M888" s="2">
        <v>0</v>
      </c>
      <c r="N888" s="51">
        <v>1</v>
      </c>
      <c r="O888" s="29">
        <f t="shared" si="56"/>
        <v>1</v>
      </c>
      <c r="P888" s="44">
        <v>0</v>
      </c>
      <c r="Q888" s="2">
        <v>0</v>
      </c>
      <c r="R888" s="2">
        <v>0</v>
      </c>
      <c r="S888" s="2">
        <v>1</v>
      </c>
    </row>
    <row r="889" spans="1:19" customFormat="1" hidden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6">
        <f t="shared" si="53"/>
        <v>0</v>
      </c>
      <c r="H889" s="30">
        <v>0</v>
      </c>
      <c r="I889" s="31">
        <v>0</v>
      </c>
      <c r="J889" s="28">
        <f t="shared" si="54"/>
        <v>0</v>
      </c>
      <c r="K889" s="29">
        <f t="shared" si="55"/>
        <v>0</v>
      </c>
      <c r="L889" s="51">
        <v>0</v>
      </c>
      <c r="M889" s="2">
        <v>0</v>
      </c>
      <c r="N889" s="51">
        <v>0</v>
      </c>
      <c r="O889" s="29">
        <f t="shared" si="56"/>
        <v>0</v>
      </c>
      <c r="P889" s="44">
        <v>0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83</v>
      </c>
      <c r="E890" s="3" t="s">
        <v>1767</v>
      </c>
      <c r="F890" s="16" t="s">
        <v>1768</v>
      </c>
      <c r="G890" s="46">
        <f t="shared" si="53"/>
        <v>0</v>
      </c>
      <c r="H890" s="30">
        <v>0</v>
      </c>
      <c r="I890" s="31">
        <v>0</v>
      </c>
      <c r="J890" s="28">
        <f t="shared" si="54"/>
        <v>0</v>
      </c>
      <c r="K890" s="29">
        <f t="shared" si="55"/>
        <v>0</v>
      </c>
      <c r="L890" s="51">
        <v>0</v>
      </c>
      <c r="M890" s="2">
        <v>0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6">
        <f t="shared" si="53"/>
        <v>7</v>
      </c>
      <c r="H892" s="30">
        <v>2</v>
      </c>
      <c r="I892" s="31">
        <v>1</v>
      </c>
      <c r="J892" s="28">
        <f t="shared" si="54"/>
        <v>5</v>
      </c>
      <c r="K892" s="29">
        <f t="shared" si="55"/>
        <v>30</v>
      </c>
      <c r="L892" s="51">
        <v>2</v>
      </c>
      <c r="M892" s="2">
        <v>1</v>
      </c>
      <c r="N892" s="51">
        <v>3</v>
      </c>
      <c r="O892" s="29">
        <f t="shared" si="56"/>
        <v>30</v>
      </c>
      <c r="P892" s="44">
        <v>2</v>
      </c>
      <c r="Q892" s="2">
        <v>0</v>
      </c>
      <c r="R892" s="2">
        <v>5</v>
      </c>
      <c r="S892" s="2">
        <v>30</v>
      </c>
    </row>
    <row r="893" spans="1:19" customFormat="1" hidden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6">
        <f t="shared" si="53"/>
        <v>0</v>
      </c>
      <c r="H893" s="30">
        <v>0</v>
      </c>
      <c r="I893" s="31">
        <v>0</v>
      </c>
      <c r="J893" s="28">
        <f t="shared" si="54"/>
        <v>0</v>
      </c>
      <c r="K893" s="29">
        <f t="shared" si="55"/>
        <v>0</v>
      </c>
      <c r="L893" s="51">
        <v>0</v>
      </c>
      <c r="M893" s="2">
        <v>0</v>
      </c>
      <c r="N893" s="51">
        <v>0</v>
      </c>
      <c r="O893" s="29">
        <f t="shared" si="56"/>
        <v>0</v>
      </c>
      <c r="P893" s="44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6">
        <f t="shared" si="53"/>
        <v>2</v>
      </c>
      <c r="H894" s="30">
        <v>0</v>
      </c>
      <c r="I894" s="31">
        <v>0</v>
      </c>
      <c r="J894" s="28">
        <f t="shared" si="54"/>
        <v>2</v>
      </c>
      <c r="K894" s="29">
        <f t="shared" si="55"/>
        <v>3</v>
      </c>
      <c r="L894" s="51">
        <v>0</v>
      </c>
      <c r="M894" s="2">
        <v>0</v>
      </c>
      <c r="N894" s="51">
        <v>2</v>
      </c>
      <c r="O894" s="29">
        <f t="shared" si="56"/>
        <v>3</v>
      </c>
      <c r="P894" s="44">
        <v>0</v>
      </c>
      <c r="Q894" s="2">
        <v>0</v>
      </c>
      <c r="R894" s="2">
        <v>1</v>
      </c>
      <c r="S894" s="2">
        <v>3</v>
      </c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6">
        <f t="shared" si="53"/>
        <v>1</v>
      </c>
      <c r="H895" s="30">
        <v>0</v>
      </c>
      <c r="I895" s="31">
        <v>0</v>
      </c>
      <c r="J895" s="28">
        <f t="shared" si="54"/>
        <v>1</v>
      </c>
      <c r="K895" s="29">
        <f t="shared" si="55"/>
        <v>1</v>
      </c>
      <c r="L895" s="51">
        <v>0</v>
      </c>
      <c r="M895" s="2">
        <v>0</v>
      </c>
      <c r="N895" s="51">
        <v>1</v>
      </c>
      <c r="O895" s="29">
        <f t="shared" si="56"/>
        <v>1</v>
      </c>
      <c r="P895" s="44">
        <v>0</v>
      </c>
      <c r="Q895" s="2">
        <v>1</v>
      </c>
      <c r="R895" s="2">
        <v>0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6">
        <f t="shared" si="53"/>
        <v>1</v>
      </c>
      <c r="H896" s="30">
        <v>0</v>
      </c>
      <c r="I896" s="31">
        <v>0</v>
      </c>
      <c r="J896" s="28">
        <f t="shared" si="54"/>
        <v>1</v>
      </c>
      <c r="K896" s="29">
        <f t="shared" si="55"/>
        <v>1</v>
      </c>
      <c r="L896" s="51">
        <v>1</v>
      </c>
      <c r="M896" s="2">
        <v>1</v>
      </c>
      <c r="N896" s="51">
        <v>0</v>
      </c>
      <c r="O896" s="29">
        <f t="shared" si="56"/>
        <v>0</v>
      </c>
      <c r="P896" s="44">
        <v>0</v>
      </c>
      <c r="Q896" s="2">
        <v>0</v>
      </c>
      <c r="R896" s="2">
        <v>0</v>
      </c>
      <c r="S896" s="2">
        <v>0</v>
      </c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6">
        <f t="shared" si="57"/>
        <v>36</v>
      </c>
      <c r="H898" s="30">
        <v>23</v>
      </c>
      <c r="I898" s="31">
        <v>20</v>
      </c>
      <c r="J898" s="28">
        <f t="shared" si="58"/>
        <v>13</v>
      </c>
      <c r="K898" s="29">
        <f t="shared" si="59"/>
        <v>20</v>
      </c>
      <c r="L898" s="51">
        <v>4</v>
      </c>
      <c r="M898" s="2">
        <v>9</v>
      </c>
      <c r="N898" s="51">
        <v>9</v>
      </c>
      <c r="O898" s="29">
        <f t="shared" si="56"/>
        <v>20</v>
      </c>
      <c r="P898" s="44">
        <v>6</v>
      </c>
      <c r="Q898" s="2">
        <v>2</v>
      </c>
      <c r="R898" s="2">
        <v>6</v>
      </c>
      <c r="S898" s="2">
        <v>20</v>
      </c>
    </row>
    <row r="899" spans="1:19" customFormat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2103</v>
      </c>
      <c r="G899" s="46">
        <f t="shared" si="57"/>
        <v>3</v>
      </c>
      <c r="H899" s="95">
        <v>1</v>
      </c>
      <c r="I899" s="96">
        <v>1</v>
      </c>
      <c r="J899" s="28">
        <f t="shared" si="58"/>
        <v>2</v>
      </c>
      <c r="K899" s="29">
        <f t="shared" si="59"/>
        <v>8</v>
      </c>
      <c r="L899" s="51">
        <v>1</v>
      </c>
      <c r="M899" s="2">
        <v>1</v>
      </c>
      <c r="N899" s="51">
        <v>1</v>
      </c>
      <c r="O899" s="29">
        <f t="shared" si="56"/>
        <v>8</v>
      </c>
      <c r="P899" s="44">
        <v>0</v>
      </c>
      <c r="Q899" s="2">
        <v>0</v>
      </c>
      <c r="R899" s="2">
        <v>8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2104</v>
      </c>
      <c r="G900" s="46">
        <f t="shared" si="57"/>
        <v>2</v>
      </c>
      <c r="H900" s="30">
        <v>0</v>
      </c>
      <c r="I900" s="31">
        <v>0</v>
      </c>
      <c r="J900" s="28">
        <f t="shared" si="58"/>
        <v>2</v>
      </c>
      <c r="K900" s="29">
        <f t="shared" si="59"/>
        <v>5</v>
      </c>
      <c r="L900" s="51">
        <v>0</v>
      </c>
      <c r="M900" s="2">
        <v>0</v>
      </c>
      <c r="N900" s="51">
        <v>2</v>
      </c>
      <c r="O900" s="29">
        <f t="shared" si="56"/>
        <v>5</v>
      </c>
      <c r="P900" s="44">
        <v>3</v>
      </c>
      <c r="Q900" s="2">
        <v>0</v>
      </c>
      <c r="R900" s="2">
        <v>5</v>
      </c>
      <c r="S900" s="2">
        <v>0</v>
      </c>
    </row>
    <row r="901" spans="1:19" customFormat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6">
        <f t="shared" si="57"/>
        <v>2</v>
      </c>
      <c r="H901" s="30">
        <v>0</v>
      </c>
      <c r="I901" s="31">
        <v>0</v>
      </c>
      <c r="J901" s="28">
        <f t="shared" si="58"/>
        <v>2</v>
      </c>
      <c r="K901" s="29">
        <f t="shared" si="59"/>
        <v>1</v>
      </c>
      <c r="L901" s="51">
        <v>0</v>
      </c>
      <c r="M901" s="2">
        <v>0</v>
      </c>
      <c r="N901" s="51">
        <v>2</v>
      </c>
      <c r="O901" s="29">
        <f t="shared" si="56"/>
        <v>1</v>
      </c>
      <c r="P901" s="44">
        <v>0</v>
      </c>
      <c r="Q901" s="2">
        <v>0</v>
      </c>
      <c r="R901" s="2">
        <v>1</v>
      </c>
      <c r="S901" s="2">
        <v>0</v>
      </c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hidden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6">
        <f t="shared" si="57"/>
        <v>0</v>
      </c>
      <c r="H904" s="30">
        <v>0</v>
      </c>
      <c r="I904" s="31">
        <v>0</v>
      </c>
      <c r="J904" s="28">
        <f t="shared" si="58"/>
        <v>0</v>
      </c>
      <c r="K904" s="29">
        <f t="shared" si="59"/>
        <v>0</v>
      </c>
      <c r="L904" s="51">
        <v>0</v>
      </c>
      <c r="M904" s="2">
        <v>0</v>
      </c>
      <c r="N904" s="51">
        <v>0</v>
      </c>
      <c r="O904" s="29">
        <f t="shared" si="56"/>
        <v>0</v>
      </c>
      <c r="P904" s="44">
        <v>0</v>
      </c>
      <c r="Q904" s="2">
        <v>0</v>
      </c>
      <c r="R904" s="2">
        <v>0</v>
      </c>
      <c r="S904" s="2">
        <v>0</v>
      </c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6">
        <f t="shared" si="57"/>
        <v>0</v>
      </c>
      <c r="H905" s="30">
        <v>0</v>
      </c>
      <c r="I905" s="31">
        <v>0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1795</v>
      </c>
      <c r="F906" s="16" t="s">
        <v>1796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6">
        <f t="shared" si="57"/>
        <v>45</v>
      </c>
      <c r="H907" s="30">
        <v>26</v>
      </c>
      <c r="I907" s="31">
        <v>6</v>
      </c>
      <c r="J907" s="28">
        <f t="shared" si="58"/>
        <v>19</v>
      </c>
      <c r="K907" s="29">
        <f t="shared" si="59"/>
        <v>5</v>
      </c>
      <c r="L907" s="51">
        <v>8</v>
      </c>
      <c r="M907" s="2">
        <v>5</v>
      </c>
      <c r="N907" s="51">
        <v>11</v>
      </c>
      <c r="O907" s="29">
        <f t="shared" si="56"/>
        <v>3</v>
      </c>
      <c r="P907" s="44">
        <v>2</v>
      </c>
      <c r="Q907" s="2">
        <v>2</v>
      </c>
      <c r="R907" s="2">
        <v>2</v>
      </c>
      <c r="S907" s="2">
        <v>3</v>
      </c>
    </row>
    <row r="908" spans="1:19" customFormat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6">
        <f t="shared" si="57"/>
        <v>36</v>
      </c>
      <c r="H908" s="30">
        <v>25</v>
      </c>
      <c r="I908" s="31">
        <v>30</v>
      </c>
      <c r="J908" s="28">
        <f t="shared" si="58"/>
        <v>11</v>
      </c>
      <c r="K908" s="29">
        <f t="shared" si="59"/>
        <v>13</v>
      </c>
      <c r="L908" s="51">
        <v>7</v>
      </c>
      <c r="M908" s="2">
        <v>13</v>
      </c>
      <c r="N908" s="51">
        <v>4</v>
      </c>
      <c r="O908" s="29">
        <f t="shared" si="56"/>
        <v>5</v>
      </c>
      <c r="P908" s="44">
        <v>5</v>
      </c>
      <c r="Q908" s="2">
        <v>2</v>
      </c>
      <c r="R908" s="2">
        <v>0</v>
      </c>
      <c r="S908" s="2">
        <v>2</v>
      </c>
    </row>
    <row r="909" spans="1:19" customFormat="1" x14ac:dyDescent="0.2">
      <c r="A909" s="2">
        <v>100900</v>
      </c>
      <c r="B909" s="3"/>
      <c r="C909" s="3"/>
      <c r="D909" s="94" t="s">
        <v>103</v>
      </c>
      <c r="E909" s="3" t="s">
        <v>1801</v>
      </c>
      <c r="F909" s="16" t="s">
        <v>1802</v>
      </c>
      <c r="G909" s="46">
        <f t="shared" si="57"/>
        <v>7</v>
      </c>
      <c r="H909" s="30">
        <v>7</v>
      </c>
      <c r="I909" s="31">
        <v>1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6">
        <f t="shared" si="57"/>
        <v>16</v>
      </c>
      <c r="H910" s="30">
        <v>9</v>
      </c>
      <c r="I910" s="31">
        <v>6</v>
      </c>
      <c r="J910" s="28">
        <f t="shared" si="58"/>
        <v>7</v>
      </c>
      <c r="K910" s="29">
        <f t="shared" si="59"/>
        <v>8</v>
      </c>
      <c r="L910" s="51">
        <v>4</v>
      </c>
      <c r="M910" s="2">
        <v>8</v>
      </c>
      <c r="N910" s="51">
        <v>3</v>
      </c>
      <c r="O910" s="29">
        <f t="shared" si="56"/>
        <v>2</v>
      </c>
      <c r="P910" s="44">
        <v>1</v>
      </c>
      <c r="Q910" s="2">
        <v>2</v>
      </c>
      <c r="R910" s="2">
        <v>0</v>
      </c>
      <c r="S910" s="2">
        <v>2</v>
      </c>
    </row>
    <row r="911" spans="1:19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6">
        <f t="shared" si="57"/>
        <v>5</v>
      </c>
      <c r="H911" s="30">
        <v>5</v>
      </c>
      <c r="I911" s="31">
        <v>1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6">
        <f t="shared" si="57"/>
        <v>21</v>
      </c>
      <c r="H913" s="30">
        <v>9</v>
      </c>
      <c r="I913" s="31">
        <v>4</v>
      </c>
      <c r="J913" s="28">
        <f t="shared" si="58"/>
        <v>12</v>
      </c>
      <c r="K913" s="29">
        <f t="shared" si="59"/>
        <v>4</v>
      </c>
      <c r="L913" s="51">
        <v>5</v>
      </c>
      <c r="M913" s="2">
        <v>4</v>
      </c>
      <c r="N913" s="51">
        <v>7</v>
      </c>
      <c r="O913" s="29">
        <f t="shared" si="56"/>
        <v>2</v>
      </c>
      <c r="P913" s="44">
        <v>2</v>
      </c>
      <c r="Q913" s="2">
        <v>2</v>
      </c>
      <c r="R913" s="2">
        <v>1</v>
      </c>
      <c r="S913" s="2">
        <v>1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6">
        <f t="shared" si="57"/>
        <v>3</v>
      </c>
      <c r="H916" s="95">
        <v>1</v>
      </c>
      <c r="I916" s="96">
        <v>1</v>
      </c>
      <c r="J916" s="28">
        <f t="shared" si="58"/>
        <v>2</v>
      </c>
      <c r="K916" s="29">
        <f t="shared" si="59"/>
        <v>1</v>
      </c>
      <c r="L916" s="51">
        <v>1</v>
      </c>
      <c r="M916" s="2">
        <v>1</v>
      </c>
      <c r="N916" s="51">
        <v>1</v>
      </c>
      <c r="O916" s="29">
        <f t="shared" si="56"/>
        <v>1</v>
      </c>
      <c r="P916" s="44">
        <v>1</v>
      </c>
      <c r="Q916" s="2">
        <v>0</v>
      </c>
      <c r="R916" s="2">
        <v>0</v>
      </c>
      <c r="S916" s="2">
        <v>0</v>
      </c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6">
        <f t="shared" si="57"/>
        <v>5</v>
      </c>
      <c r="H917" s="30">
        <v>0</v>
      </c>
      <c r="I917" s="31">
        <v>0</v>
      </c>
      <c r="J917" s="28">
        <f t="shared" si="58"/>
        <v>5</v>
      </c>
      <c r="K917" s="29">
        <f t="shared" si="59"/>
        <v>2</v>
      </c>
      <c r="L917" s="51">
        <v>2</v>
      </c>
      <c r="M917" s="2">
        <v>1</v>
      </c>
      <c r="N917" s="51">
        <v>3</v>
      </c>
      <c r="O917" s="29">
        <f t="shared" si="56"/>
        <v>2</v>
      </c>
      <c r="P917" s="44">
        <v>1</v>
      </c>
      <c r="Q917" s="2">
        <v>2</v>
      </c>
      <c r="R917" s="2">
        <v>1</v>
      </c>
      <c r="S917" s="2">
        <v>0</v>
      </c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6">
        <f t="shared" si="57"/>
        <v>0</v>
      </c>
      <c r="H918" s="30">
        <v>0</v>
      </c>
      <c r="I918" s="31">
        <v>0</v>
      </c>
      <c r="J918" s="28">
        <f t="shared" si="58"/>
        <v>0</v>
      </c>
      <c r="K918" s="29">
        <f t="shared" si="59"/>
        <v>0</v>
      </c>
      <c r="L918" s="51">
        <v>0</v>
      </c>
      <c r="M918" s="2">
        <v>0</v>
      </c>
      <c r="N918" s="51">
        <v>0</v>
      </c>
      <c r="O918" s="29">
        <f t="shared" si="56"/>
        <v>0</v>
      </c>
      <c r="P918" s="44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1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6">
        <f t="shared" si="57"/>
        <v>11</v>
      </c>
      <c r="H919" s="30">
        <v>3</v>
      </c>
      <c r="I919" s="31">
        <v>5</v>
      </c>
      <c r="J919" s="28">
        <f t="shared" si="58"/>
        <v>8</v>
      </c>
      <c r="K919" s="29">
        <f t="shared" si="59"/>
        <v>4</v>
      </c>
      <c r="L919" s="51">
        <v>2</v>
      </c>
      <c r="M919" s="2">
        <v>1</v>
      </c>
      <c r="N919" s="51">
        <v>6</v>
      </c>
      <c r="O919" s="29">
        <f t="shared" si="56"/>
        <v>4</v>
      </c>
      <c r="P919" s="44">
        <v>2</v>
      </c>
      <c r="Q919" s="2">
        <v>2</v>
      </c>
      <c r="R919" s="2">
        <v>4</v>
      </c>
      <c r="S919" s="2">
        <v>1</v>
      </c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hidden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6">
        <f t="shared" si="57"/>
        <v>0</v>
      </c>
      <c r="H921" s="30">
        <v>0</v>
      </c>
      <c r="I921" s="31">
        <v>0</v>
      </c>
      <c r="J921" s="28">
        <f t="shared" si="58"/>
        <v>0</v>
      </c>
      <c r="K921" s="29">
        <f t="shared" si="59"/>
        <v>0</v>
      </c>
      <c r="L921" s="51">
        <v>0</v>
      </c>
      <c r="M921" s="2">
        <v>0</v>
      </c>
      <c r="N921" s="51">
        <v>0</v>
      </c>
      <c r="O921" s="29">
        <f t="shared" si="56"/>
        <v>0</v>
      </c>
      <c r="P921" s="44">
        <v>0</v>
      </c>
      <c r="Q921" s="2">
        <v>0</v>
      </c>
      <c r="R921" s="2">
        <v>0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83</v>
      </c>
      <c r="E922" s="3" t="s">
        <v>1826</v>
      </c>
      <c r="F922" s="16" t="s">
        <v>1827</v>
      </c>
      <c r="G922" s="46">
        <f t="shared" si="57"/>
        <v>0</v>
      </c>
      <c r="H922" s="30">
        <v>0</v>
      </c>
      <c r="I922" s="31">
        <v>0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6">
        <f t="shared" si="57"/>
        <v>37</v>
      </c>
      <c r="H923" s="30">
        <v>23</v>
      </c>
      <c r="I923" s="31">
        <v>18</v>
      </c>
      <c r="J923" s="28">
        <f t="shared" si="58"/>
        <v>14</v>
      </c>
      <c r="K923" s="29">
        <f t="shared" si="59"/>
        <v>10</v>
      </c>
      <c r="L923" s="51">
        <v>5</v>
      </c>
      <c r="M923" s="2">
        <v>5</v>
      </c>
      <c r="N923" s="51">
        <v>9</v>
      </c>
      <c r="O923" s="29">
        <f t="shared" si="56"/>
        <v>10</v>
      </c>
      <c r="P923" s="44">
        <v>10</v>
      </c>
      <c r="Q923" s="2">
        <v>10</v>
      </c>
      <c r="R923" s="2">
        <v>4</v>
      </c>
      <c r="S923" s="2">
        <v>0</v>
      </c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1834</v>
      </c>
      <c r="F927" s="16" t="s">
        <v>1835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1841</v>
      </c>
      <c r="F931" s="16" t="s">
        <v>1842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1843</v>
      </c>
      <c r="F932" s="16" t="s">
        <v>1844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1851</v>
      </c>
      <c r="F936" s="16" t="s">
        <v>1852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6">
        <f t="shared" si="57"/>
        <v>12</v>
      </c>
      <c r="H937" s="30">
        <v>7</v>
      </c>
      <c r="I937" s="31">
        <v>2</v>
      </c>
      <c r="J937" s="28">
        <f t="shared" si="58"/>
        <v>5</v>
      </c>
      <c r="K937" s="29">
        <f t="shared" si="59"/>
        <v>4</v>
      </c>
      <c r="L937" s="51">
        <v>3</v>
      </c>
      <c r="M937" s="2">
        <v>4</v>
      </c>
      <c r="N937" s="51">
        <v>2</v>
      </c>
      <c r="O937" s="29">
        <f t="shared" si="60"/>
        <v>1</v>
      </c>
      <c r="P937" s="44">
        <v>1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1855</v>
      </c>
      <c r="F938" s="16" t="s">
        <v>1856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6">
        <f t="shared" si="57"/>
        <v>3</v>
      </c>
      <c r="H940" s="30">
        <v>2</v>
      </c>
      <c r="I940" s="31">
        <v>1</v>
      </c>
      <c r="J940" s="28">
        <f t="shared" si="58"/>
        <v>1</v>
      </c>
      <c r="K940" s="29">
        <f t="shared" si="59"/>
        <v>2</v>
      </c>
      <c r="L940" s="51">
        <v>1</v>
      </c>
      <c r="M940" s="2">
        <v>2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6">
        <f t="shared" si="57"/>
        <v>16</v>
      </c>
      <c r="H943" s="30">
        <v>13</v>
      </c>
      <c r="I943" s="31">
        <v>3</v>
      </c>
      <c r="J943" s="28">
        <f t="shared" si="58"/>
        <v>3</v>
      </c>
      <c r="K943" s="29">
        <f t="shared" si="59"/>
        <v>1</v>
      </c>
      <c r="L943" s="51">
        <v>2</v>
      </c>
      <c r="M943" s="2">
        <v>1</v>
      </c>
      <c r="N943" s="51">
        <v>1</v>
      </c>
      <c r="O943" s="29">
        <f t="shared" si="60"/>
        <v>1</v>
      </c>
      <c r="P943" s="44">
        <v>0</v>
      </c>
      <c r="Q943" s="2">
        <v>1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6">
        <f t="shared" si="57"/>
        <v>18</v>
      </c>
      <c r="H944" s="30">
        <v>9</v>
      </c>
      <c r="I944" s="31">
        <v>3</v>
      </c>
      <c r="J944" s="28">
        <f t="shared" si="58"/>
        <v>9</v>
      </c>
      <c r="K944" s="29">
        <f t="shared" si="59"/>
        <v>6</v>
      </c>
      <c r="L944" s="51">
        <v>4</v>
      </c>
      <c r="M944" s="2">
        <v>6</v>
      </c>
      <c r="N944" s="51">
        <v>5</v>
      </c>
      <c r="O944" s="29">
        <f t="shared" si="60"/>
        <v>3</v>
      </c>
      <c r="P944" s="44">
        <v>1</v>
      </c>
      <c r="Q944" s="2">
        <v>1</v>
      </c>
      <c r="R944" s="2">
        <v>1</v>
      </c>
      <c r="S944" s="2">
        <v>3</v>
      </c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6">
        <f t="shared" si="57"/>
        <v>4</v>
      </c>
      <c r="H945" s="30">
        <v>0</v>
      </c>
      <c r="I945" s="31">
        <v>0</v>
      </c>
      <c r="J945" s="28">
        <f t="shared" si="58"/>
        <v>4</v>
      </c>
      <c r="K945" s="29">
        <f t="shared" si="59"/>
        <v>3</v>
      </c>
      <c r="L945" s="51">
        <v>2</v>
      </c>
      <c r="M945" s="2">
        <v>3</v>
      </c>
      <c r="N945" s="51">
        <v>2</v>
      </c>
      <c r="O945" s="29">
        <f t="shared" si="60"/>
        <v>1</v>
      </c>
      <c r="P945" s="44">
        <v>1</v>
      </c>
      <c r="Q945" s="2">
        <v>0</v>
      </c>
      <c r="R945" s="2">
        <v>1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6">
        <f t="shared" si="57"/>
        <v>2</v>
      </c>
      <c r="H946" s="30">
        <v>0</v>
      </c>
      <c r="I946" s="31">
        <v>0</v>
      </c>
      <c r="J946" s="28">
        <f t="shared" si="58"/>
        <v>2</v>
      </c>
      <c r="K946" s="29">
        <f t="shared" si="59"/>
        <v>1</v>
      </c>
      <c r="L946" s="51">
        <v>2</v>
      </c>
      <c r="M946" s="2">
        <v>1</v>
      </c>
      <c r="N946" s="51">
        <v>0</v>
      </c>
      <c r="O946" s="29">
        <f t="shared" si="60"/>
        <v>0</v>
      </c>
      <c r="P946" s="44">
        <v>0</v>
      </c>
      <c r="Q946" s="2">
        <v>0</v>
      </c>
      <c r="R946" s="2">
        <v>0</v>
      </c>
      <c r="S946" s="2">
        <v>0</v>
      </c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1872</v>
      </c>
      <c r="F947" s="16" t="s">
        <v>1873</v>
      </c>
      <c r="G947" s="46">
        <f t="shared" si="57"/>
        <v>0</v>
      </c>
      <c r="H947" s="30">
        <v>0</v>
      </c>
      <c r="I947" s="31">
        <v>0</v>
      </c>
      <c r="J947" s="28">
        <f t="shared" si="58"/>
        <v>0</v>
      </c>
      <c r="K947" s="29">
        <f t="shared" si="59"/>
        <v>0</v>
      </c>
      <c r="L947" s="51">
        <v>0</v>
      </c>
      <c r="M947" s="2">
        <v>0</v>
      </c>
      <c r="N947" s="51">
        <v>0</v>
      </c>
      <c r="O947" s="29">
        <f t="shared" si="60"/>
        <v>0</v>
      </c>
      <c r="P947" s="44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6">
        <f t="shared" si="57"/>
        <v>14</v>
      </c>
      <c r="H948" s="30">
        <v>10</v>
      </c>
      <c r="I948" s="31">
        <v>2</v>
      </c>
      <c r="J948" s="28">
        <f t="shared" si="58"/>
        <v>4</v>
      </c>
      <c r="K948" s="29">
        <f t="shared" si="59"/>
        <v>2</v>
      </c>
      <c r="L948" s="51">
        <v>1</v>
      </c>
      <c r="M948" s="2">
        <v>2</v>
      </c>
      <c r="N948" s="51">
        <v>3</v>
      </c>
      <c r="O948" s="29">
        <f t="shared" si="60"/>
        <v>2</v>
      </c>
      <c r="P948" s="44">
        <v>2</v>
      </c>
      <c r="Q948" s="2">
        <v>1</v>
      </c>
      <c r="R948" s="2">
        <v>0</v>
      </c>
      <c r="S948" s="2">
        <v>1</v>
      </c>
    </row>
    <row r="949" spans="1:19" customFormat="1" hidden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6">
        <f t="shared" si="57"/>
        <v>0</v>
      </c>
      <c r="H949" s="30">
        <v>0</v>
      </c>
      <c r="I949" s="31">
        <v>0</v>
      </c>
      <c r="J949" s="28">
        <f t="shared" si="58"/>
        <v>0</v>
      </c>
      <c r="K949" s="29">
        <f t="shared" si="59"/>
        <v>0</v>
      </c>
      <c r="L949" s="51">
        <v>0</v>
      </c>
      <c r="M949" s="2">
        <v>0</v>
      </c>
      <c r="N949" s="51">
        <v>0</v>
      </c>
      <c r="O949" s="29">
        <f t="shared" si="60"/>
        <v>0</v>
      </c>
      <c r="P949" s="44">
        <v>0</v>
      </c>
      <c r="Q949" s="2">
        <v>0</v>
      </c>
      <c r="R949" s="2">
        <v>0</v>
      </c>
      <c r="S949" s="2">
        <v>0</v>
      </c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1878</v>
      </c>
      <c r="F950" s="16" t="s">
        <v>1879</v>
      </c>
      <c r="G950" s="46">
        <f t="shared" si="57"/>
        <v>0</v>
      </c>
      <c r="H950" s="30">
        <v>0</v>
      </c>
      <c r="I950" s="31">
        <v>0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6">
        <f t="shared" si="57"/>
        <v>9</v>
      </c>
      <c r="H952" s="30">
        <v>9</v>
      </c>
      <c r="I952" s="31">
        <v>2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6">
        <f t="shared" si="57"/>
        <v>2</v>
      </c>
      <c r="H953" s="30">
        <v>2</v>
      </c>
      <c r="I953" s="31">
        <v>1</v>
      </c>
      <c r="J953" s="28">
        <f t="shared" si="58"/>
        <v>0</v>
      </c>
      <c r="K953" s="29">
        <f t="shared" si="59"/>
        <v>0</v>
      </c>
      <c r="L953" s="51">
        <v>0</v>
      </c>
      <c r="M953" s="2">
        <v>0</v>
      </c>
      <c r="N953" s="51">
        <v>0</v>
      </c>
      <c r="O953" s="29">
        <f t="shared" si="60"/>
        <v>0</v>
      </c>
      <c r="P953" s="44">
        <v>0</v>
      </c>
      <c r="Q953" s="2">
        <v>0</v>
      </c>
      <c r="R953" s="2">
        <v>0</v>
      </c>
      <c r="S953" s="2">
        <v>0</v>
      </c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1886</v>
      </c>
      <c r="F954" s="16" t="s">
        <v>1887</v>
      </c>
      <c r="G954" s="46">
        <f t="shared" si="57"/>
        <v>0</v>
      </c>
      <c r="H954" s="30">
        <v>0</v>
      </c>
      <c r="I954" s="31">
        <v>0</v>
      </c>
      <c r="J954" s="28">
        <f t="shared" si="58"/>
        <v>0</v>
      </c>
      <c r="K954" s="29">
        <f t="shared" si="59"/>
        <v>0</v>
      </c>
      <c r="L954" s="51">
        <v>0</v>
      </c>
      <c r="M954" s="2">
        <v>0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83</v>
      </c>
      <c r="E955" s="3" t="s">
        <v>1888</v>
      </c>
      <c r="F955" s="16" t="s">
        <v>1889</v>
      </c>
      <c r="G955" s="46">
        <f t="shared" si="57"/>
        <v>0</v>
      </c>
      <c r="H955" s="30">
        <v>0</v>
      </c>
      <c r="I955" s="31">
        <v>0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6">
        <f t="shared" si="57"/>
        <v>4</v>
      </c>
      <c r="H957" s="30">
        <v>2</v>
      </c>
      <c r="I957" s="31">
        <v>10</v>
      </c>
      <c r="J957" s="28">
        <f t="shared" si="58"/>
        <v>2</v>
      </c>
      <c r="K957" s="29">
        <f t="shared" si="59"/>
        <v>4</v>
      </c>
      <c r="L957" s="51">
        <v>0</v>
      </c>
      <c r="M957" s="2">
        <v>0</v>
      </c>
      <c r="N957" s="51">
        <v>2</v>
      </c>
      <c r="O957" s="29">
        <f t="shared" si="60"/>
        <v>4</v>
      </c>
      <c r="P957" s="44">
        <v>1</v>
      </c>
      <c r="Q957" s="2">
        <v>0</v>
      </c>
      <c r="R957" s="2">
        <v>4</v>
      </c>
      <c r="S957" s="2">
        <v>0</v>
      </c>
    </row>
    <row r="958" spans="1:19" customFormat="1" hidden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6">
        <f t="shared" si="57"/>
        <v>0</v>
      </c>
      <c r="H958" s="30">
        <v>0</v>
      </c>
      <c r="I958" s="31">
        <v>0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6">
        <f t="shared" si="57"/>
        <v>15</v>
      </c>
      <c r="H960" s="30">
        <v>7</v>
      </c>
      <c r="I960" s="31">
        <v>7</v>
      </c>
      <c r="J960" s="28">
        <f t="shared" si="58"/>
        <v>8</v>
      </c>
      <c r="K960" s="29">
        <f t="shared" si="59"/>
        <v>3</v>
      </c>
      <c r="L960" s="51">
        <v>2</v>
      </c>
      <c r="M960" s="2">
        <v>3</v>
      </c>
      <c r="N960" s="51">
        <v>6</v>
      </c>
      <c r="O960" s="29">
        <f t="shared" si="60"/>
        <v>3</v>
      </c>
      <c r="P960" s="44">
        <v>3</v>
      </c>
      <c r="Q960" s="2">
        <v>1</v>
      </c>
      <c r="R960" s="2">
        <v>3</v>
      </c>
      <c r="S960" s="2">
        <v>1</v>
      </c>
    </row>
    <row r="961" spans="1:19" customFormat="1" x14ac:dyDescent="0.2">
      <c r="A961" s="2">
        <v>102360</v>
      </c>
      <c r="B961" s="3"/>
      <c r="C961" s="3"/>
      <c r="D961" s="94" t="s">
        <v>83</v>
      </c>
      <c r="E961" s="3" t="s">
        <v>1900</v>
      </c>
      <c r="F961" s="16" t="s">
        <v>1901</v>
      </c>
      <c r="G961" s="46">
        <f t="shared" ref="G961:G1024" si="61">SUM(H961, J961)</f>
        <v>1</v>
      </c>
      <c r="H961" s="30">
        <v>1</v>
      </c>
      <c r="I961" s="31">
        <v>1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1904</v>
      </c>
      <c r="F963" s="16" t="s">
        <v>1905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1906</v>
      </c>
      <c r="F964" s="16" t="s">
        <v>1907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1908</v>
      </c>
      <c r="F965" s="16" t="s">
        <v>1909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102660</v>
      </c>
      <c r="B967" s="3"/>
      <c r="C967" s="3"/>
      <c r="D967" s="94" t="s">
        <v>83</v>
      </c>
      <c r="E967" s="3" t="s">
        <v>1911</v>
      </c>
      <c r="F967" s="16" t="s">
        <v>1912</v>
      </c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6">
        <f t="shared" si="61"/>
        <v>2</v>
      </c>
      <c r="H969" s="30">
        <v>0</v>
      </c>
      <c r="I969" s="31">
        <v>0</v>
      </c>
      <c r="J969" s="28">
        <f t="shared" si="62"/>
        <v>2</v>
      </c>
      <c r="K969" s="29">
        <f t="shared" si="63"/>
        <v>2</v>
      </c>
      <c r="L969" s="51">
        <v>0</v>
      </c>
      <c r="M969" s="2">
        <v>0</v>
      </c>
      <c r="N969" s="51">
        <v>2</v>
      </c>
      <c r="O969" s="29">
        <f t="shared" si="60"/>
        <v>2</v>
      </c>
      <c r="P969" s="44">
        <v>2</v>
      </c>
      <c r="Q969" s="2">
        <v>0</v>
      </c>
      <c r="R969" s="2">
        <v>2</v>
      </c>
      <c r="S969" s="2">
        <v>0</v>
      </c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3" t="s">
        <v>1924</v>
      </c>
      <c r="F976" s="16" t="s">
        <v>1925</v>
      </c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6">
        <f t="shared" si="61"/>
        <v>2</v>
      </c>
      <c r="H981" s="95">
        <v>1</v>
      </c>
      <c r="I981" s="96">
        <v>1</v>
      </c>
      <c r="J981" s="28">
        <f t="shared" si="62"/>
        <v>1</v>
      </c>
      <c r="K981" s="29">
        <f t="shared" si="63"/>
        <v>1</v>
      </c>
      <c r="L981" s="51">
        <v>0</v>
      </c>
      <c r="M981" s="2">
        <v>0</v>
      </c>
      <c r="N981" s="51">
        <v>1</v>
      </c>
      <c r="O981" s="29">
        <f t="shared" si="60"/>
        <v>1</v>
      </c>
      <c r="P981" s="44">
        <v>0</v>
      </c>
      <c r="Q981" s="2">
        <v>0</v>
      </c>
      <c r="R981" s="2">
        <v>0</v>
      </c>
      <c r="S981" s="2">
        <v>1</v>
      </c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6">
        <f t="shared" si="61"/>
        <v>5</v>
      </c>
      <c r="H983" s="30">
        <v>2</v>
      </c>
      <c r="I983" s="31">
        <v>3</v>
      </c>
      <c r="J983" s="28">
        <f t="shared" si="62"/>
        <v>3</v>
      </c>
      <c r="K983" s="29">
        <f t="shared" si="63"/>
        <v>3</v>
      </c>
      <c r="L983" s="51">
        <v>1</v>
      </c>
      <c r="M983" s="2">
        <v>1</v>
      </c>
      <c r="N983" s="51">
        <v>2</v>
      </c>
      <c r="O983" s="29">
        <f t="shared" si="60"/>
        <v>3</v>
      </c>
      <c r="P983" s="44">
        <v>0</v>
      </c>
      <c r="Q983" s="2">
        <v>0</v>
      </c>
      <c r="R983" s="2">
        <v>3</v>
      </c>
      <c r="S983" s="2">
        <v>1</v>
      </c>
    </row>
    <row r="984" spans="1:19" customFormat="1" hidden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6">
        <f t="shared" si="61"/>
        <v>0</v>
      </c>
      <c r="H984" s="30">
        <v>0</v>
      </c>
      <c r="I984" s="31">
        <v>0</v>
      </c>
      <c r="J984" s="28">
        <f t="shared" si="62"/>
        <v>0</v>
      </c>
      <c r="K984" s="29">
        <f t="shared" si="63"/>
        <v>0</v>
      </c>
      <c r="L984" s="51">
        <v>0</v>
      </c>
      <c r="M984" s="2">
        <v>0</v>
      </c>
      <c r="N984" s="51">
        <v>0</v>
      </c>
      <c r="O984" s="29">
        <f t="shared" si="60"/>
        <v>0</v>
      </c>
      <c r="P984" s="44">
        <v>0</v>
      </c>
      <c r="Q984" s="2">
        <v>0</v>
      </c>
      <c r="R984" s="2">
        <v>0</v>
      </c>
      <c r="S984" s="2">
        <v>0</v>
      </c>
    </row>
    <row r="985" spans="1:19" hidden="1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6">
        <f t="shared" si="61"/>
        <v>0</v>
      </c>
      <c r="H985" s="30">
        <v>0</v>
      </c>
      <c r="I985" s="31">
        <v>0</v>
      </c>
      <c r="J985" s="28">
        <f t="shared" si="62"/>
        <v>0</v>
      </c>
      <c r="K985" s="29">
        <f t="shared" si="63"/>
        <v>0</v>
      </c>
      <c r="L985" s="51">
        <v>0</v>
      </c>
      <c r="M985" s="2">
        <v>0</v>
      </c>
      <c r="N985" s="51">
        <v>0</v>
      </c>
      <c r="O985" s="29">
        <f t="shared" si="60"/>
        <v>0</v>
      </c>
      <c r="P985" s="44">
        <v>0</v>
      </c>
      <c r="Q985" s="2">
        <v>0</v>
      </c>
      <c r="R985" s="2">
        <v>0</v>
      </c>
      <c r="S985" s="2">
        <v>0</v>
      </c>
    </row>
    <row r="986" spans="1:19" customFormat="1" hidden="1" x14ac:dyDescent="0.2">
      <c r="A986" s="2">
        <v>103560</v>
      </c>
      <c r="B986" s="3"/>
      <c r="C986" s="3"/>
      <c r="D986" s="94" t="s">
        <v>83</v>
      </c>
      <c r="E986" s="3" t="s">
        <v>1941</v>
      </c>
      <c r="F986" s="16" t="s">
        <v>1942</v>
      </c>
      <c r="G986" s="46">
        <f t="shared" si="61"/>
        <v>0</v>
      </c>
      <c r="H986" s="30">
        <v>0</v>
      </c>
      <c r="I986" s="31">
        <v>0</v>
      </c>
      <c r="J986" s="28">
        <f t="shared" si="62"/>
        <v>0</v>
      </c>
      <c r="K986" s="29">
        <f t="shared" si="63"/>
        <v>0</v>
      </c>
      <c r="L986" s="51">
        <v>0</v>
      </c>
      <c r="M986" s="2">
        <v>0</v>
      </c>
      <c r="N986" s="51">
        <v>0</v>
      </c>
      <c r="O986" s="29">
        <f t="shared" si="60"/>
        <v>0</v>
      </c>
      <c r="P986" s="44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x14ac:dyDescent="0.2">
      <c r="A988" s="2">
        <v>103600</v>
      </c>
      <c r="B988" s="3"/>
      <c r="C988" s="3"/>
      <c r="D988" s="94" t="s">
        <v>98</v>
      </c>
      <c r="E988" s="3" t="s">
        <v>1944</v>
      </c>
      <c r="F988" s="16" t="s">
        <v>1945</v>
      </c>
      <c r="G988" s="46">
        <f t="shared" si="61"/>
        <v>2</v>
      </c>
      <c r="H988" s="30">
        <v>0</v>
      </c>
      <c r="I988" s="31">
        <v>0</v>
      </c>
      <c r="J988" s="28">
        <f t="shared" si="62"/>
        <v>2</v>
      </c>
      <c r="K988" s="29">
        <f t="shared" si="63"/>
        <v>1</v>
      </c>
      <c r="L988" s="51">
        <v>0</v>
      </c>
      <c r="M988" s="2">
        <v>0</v>
      </c>
      <c r="N988" s="51">
        <v>2</v>
      </c>
      <c r="O988" s="29">
        <f t="shared" si="60"/>
        <v>1</v>
      </c>
      <c r="P988" s="44">
        <v>0</v>
      </c>
      <c r="Q988" s="2">
        <v>1</v>
      </c>
      <c r="R988" s="2">
        <v>1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6">
        <f t="shared" si="61"/>
        <v>15</v>
      </c>
      <c r="H989" s="30">
        <v>6</v>
      </c>
      <c r="I989" s="31">
        <v>1</v>
      </c>
      <c r="J989" s="28">
        <f t="shared" si="62"/>
        <v>9</v>
      </c>
      <c r="K989" s="29">
        <f t="shared" si="63"/>
        <v>7</v>
      </c>
      <c r="L989" s="51">
        <v>4</v>
      </c>
      <c r="M989" s="2">
        <v>7</v>
      </c>
      <c r="N989" s="51">
        <v>5</v>
      </c>
      <c r="O989" s="29">
        <f t="shared" si="60"/>
        <v>1</v>
      </c>
      <c r="P989" s="44">
        <v>1</v>
      </c>
      <c r="Q989" s="2">
        <v>1</v>
      </c>
      <c r="R989" s="2">
        <v>1</v>
      </c>
      <c r="S989" s="2">
        <v>1</v>
      </c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6">
        <f t="shared" si="61"/>
        <v>13</v>
      </c>
      <c r="H990" s="30">
        <v>3</v>
      </c>
      <c r="I990" s="31">
        <v>5</v>
      </c>
      <c r="J990" s="28">
        <f t="shared" si="62"/>
        <v>10</v>
      </c>
      <c r="K990" s="29">
        <f t="shared" si="63"/>
        <v>5</v>
      </c>
      <c r="L990" s="51">
        <v>4</v>
      </c>
      <c r="M990" s="2">
        <v>4</v>
      </c>
      <c r="N990" s="51">
        <v>6</v>
      </c>
      <c r="O990" s="29">
        <f t="shared" si="60"/>
        <v>5</v>
      </c>
      <c r="P990" s="44">
        <v>5</v>
      </c>
      <c r="Q990" s="2">
        <v>2</v>
      </c>
      <c r="R990" s="2">
        <v>3</v>
      </c>
      <c r="S990" s="2">
        <v>0</v>
      </c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6">
        <f t="shared" si="61"/>
        <v>38</v>
      </c>
      <c r="H991" s="30">
        <v>24</v>
      </c>
      <c r="I991" s="31">
        <v>32</v>
      </c>
      <c r="J991" s="28">
        <f t="shared" si="62"/>
        <v>14</v>
      </c>
      <c r="K991" s="29">
        <f t="shared" si="63"/>
        <v>30</v>
      </c>
      <c r="L991" s="51">
        <v>2</v>
      </c>
      <c r="M991" s="2">
        <v>14</v>
      </c>
      <c r="N991" s="51">
        <v>12</v>
      </c>
      <c r="O991" s="29">
        <f t="shared" si="60"/>
        <v>30</v>
      </c>
      <c r="P991" s="44">
        <v>30</v>
      </c>
      <c r="Q991" s="2">
        <v>5</v>
      </c>
      <c r="R991" s="2">
        <v>10</v>
      </c>
      <c r="S991" s="2">
        <v>2</v>
      </c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6">
        <f t="shared" si="61"/>
        <v>4</v>
      </c>
      <c r="H992" s="99">
        <v>1</v>
      </c>
      <c r="I992" s="100">
        <v>1</v>
      </c>
      <c r="J992" s="28">
        <f t="shared" si="62"/>
        <v>3</v>
      </c>
      <c r="K992" s="29">
        <f t="shared" si="63"/>
        <v>3</v>
      </c>
      <c r="L992" s="51">
        <v>3</v>
      </c>
      <c r="M992" s="2">
        <v>3</v>
      </c>
      <c r="N992" s="51">
        <v>0</v>
      </c>
      <c r="O992" s="29">
        <f t="shared" si="60"/>
        <v>0</v>
      </c>
      <c r="P992" s="44">
        <v>0</v>
      </c>
      <c r="Q992" s="2">
        <v>0</v>
      </c>
      <c r="R992" s="2">
        <v>0</v>
      </c>
      <c r="S992" s="2">
        <v>0</v>
      </c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6">
        <f t="shared" si="61"/>
        <v>19</v>
      </c>
      <c r="H993" s="30">
        <v>10</v>
      </c>
      <c r="I993" s="31">
        <v>9</v>
      </c>
      <c r="J993" s="28">
        <f t="shared" si="62"/>
        <v>9</v>
      </c>
      <c r="K993" s="29">
        <f t="shared" si="63"/>
        <v>8</v>
      </c>
      <c r="L993" s="51">
        <v>4</v>
      </c>
      <c r="M993" s="2">
        <v>8</v>
      </c>
      <c r="N993" s="51">
        <v>5</v>
      </c>
      <c r="O993" s="29">
        <f t="shared" si="60"/>
        <v>2</v>
      </c>
      <c r="P993" s="44">
        <v>2</v>
      </c>
      <c r="Q993" s="2">
        <v>1</v>
      </c>
      <c r="R993" s="2">
        <v>2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98</v>
      </c>
      <c r="E995" s="3" t="s">
        <v>1958</v>
      </c>
      <c r="F995" s="16" t="s">
        <v>1959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98</v>
      </c>
      <c r="E996" s="3" t="s">
        <v>1960</v>
      </c>
      <c r="F996" s="16" t="s">
        <v>1961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1962</v>
      </c>
      <c r="F997" s="16" t="s">
        <v>1963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6">
        <f t="shared" si="61"/>
        <v>0</v>
      </c>
      <c r="H998" s="30">
        <v>0</v>
      </c>
      <c r="I998" s="31">
        <v>0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hidden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6">
        <f t="shared" si="61"/>
        <v>0</v>
      </c>
      <c r="H999" s="30">
        <v>0</v>
      </c>
      <c r="I999" s="31">
        <v>0</v>
      </c>
      <c r="J999" s="28">
        <f t="shared" si="62"/>
        <v>0</v>
      </c>
      <c r="K999" s="29">
        <f t="shared" si="63"/>
        <v>0</v>
      </c>
      <c r="L999" s="51">
        <v>0</v>
      </c>
      <c r="M999" s="2">
        <v>0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hidden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6">
        <f t="shared" si="61"/>
        <v>0</v>
      </c>
      <c r="H1000" s="30">
        <v>0</v>
      </c>
      <c r="I1000" s="31">
        <v>0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6">
        <f t="shared" si="61"/>
        <v>0</v>
      </c>
      <c r="H1001" s="30">
        <v>0</v>
      </c>
      <c r="I1001" s="31">
        <v>0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6">
        <f t="shared" si="61"/>
        <v>5</v>
      </c>
      <c r="H1002" s="30">
        <v>3</v>
      </c>
      <c r="I1002" s="31">
        <v>1</v>
      </c>
      <c r="J1002" s="28">
        <f t="shared" si="62"/>
        <v>2</v>
      </c>
      <c r="K1002" s="29">
        <f t="shared" si="63"/>
        <v>2</v>
      </c>
      <c r="L1002" s="51">
        <v>1</v>
      </c>
      <c r="M1002" s="2">
        <v>2</v>
      </c>
      <c r="N1002" s="51">
        <v>1</v>
      </c>
      <c r="O1002" s="29">
        <f t="shared" si="64"/>
        <v>1</v>
      </c>
      <c r="P1002" s="44">
        <v>0</v>
      </c>
      <c r="Q1002" s="2">
        <v>0</v>
      </c>
      <c r="R1002" s="2">
        <v>1</v>
      </c>
      <c r="S1002" s="2">
        <v>0</v>
      </c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6">
        <f t="shared" si="61"/>
        <v>0</v>
      </c>
      <c r="H1003" s="30">
        <v>0</v>
      </c>
      <c r="I1003" s="31">
        <v>0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1975</v>
      </c>
      <c r="F1004" s="16" t="s">
        <v>1976</v>
      </c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6">
        <f t="shared" si="61"/>
        <v>1</v>
      </c>
      <c r="H1005" s="30">
        <v>0</v>
      </c>
      <c r="I1005" s="31">
        <v>0</v>
      </c>
      <c r="J1005" s="28">
        <f t="shared" si="62"/>
        <v>1</v>
      </c>
      <c r="K1005" s="29">
        <f t="shared" si="63"/>
        <v>1</v>
      </c>
      <c r="L1005" s="51">
        <v>0</v>
      </c>
      <c r="M1005" s="2">
        <v>0</v>
      </c>
      <c r="N1005" s="51">
        <v>1</v>
      </c>
      <c r="O1005" s="29">
        <f t="shared" si="64"/>
        <v>1</v>
      </c>
      <c r="P1005" s="44">
        <v>1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6">
        <f t="shared" si="61"/>
        <v>1</v>
      </c>
      <c r="H1006" s="30">
        <v>0</v>
      </c>
      <c r="I1006" s="31">
        <v>0</v>
      </c>
      <c r="J1006" s="28">
        <f t="shared" si="62"/>
        <v>1</v>
      </c>
      <c r="K1006" s="29">
        <f t="shared" si="63"/>
        <v>1</v>
      </c>
      <c r="L1006" s="51">
        <v>0</v>
      </c>
      <c r="M1006" s="2">
        <v>0</v>
      </c>
      <c r="N1006" s="51">
        <v>1</v>
      </c>
      <c r="O1006" s="29">
        <f t="shared" si="64"/>
        <v>1</v>
      </c>
      <c r="P1006" s="44">
        <v>1</v>
      </c>
      <c r="Q1006" s="2">
        <v>0</v>
      </c>
      <c r="R1006" s="2">
        <v>0</v>
      </c>
      <c r="S1006" s="2">
        <v>0</v>
      </c>
    </row>
    <row r="1007" spans="1:19" customFormat="1" hidden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6">
        <f t="shared" si="61"/>
        <v>0</v>
      </c>
      <c r="H1007" s="30">
        <v>0</v>
      </c>
      <c r="I1007" s="31">
        <v>0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6">
        <f t="shared" si="61"/>
        <v>1</v>
      </c>
      <c r="H1008" s="30">
        <v>0</v>
      </c>
      <c r="I1008" s="31">
        <v>0</v>
      </c>
      <c r="J1008" s="28">
        <f t="shared" si="62"/>
        <v>1</v>
      </c>
      <c r="K1008" s="29">
        <f t="shared" si="63"/>
        <v>2</v>
      </c>
      <c r="L1008" s="51">
        <v>0</v>
      </c>
      <c r="M1008" s="2">
        <v>0</v>
      </c>
      <c r="N1008" s="51">
        <v>1</v>
      </c>
      <c r="O1008" s="29">
        <f t="shared" si="64"/>
        <v>2</v>
      </c>
      <c r="P1008" s="44">
        <v>2</v>
      </c>
      <c r="Q1008" s="2">
        <v>0</v>
      </c>
      <c r="R1008" s="2">
        <v>0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1985</v>
      </c>
      <c r="F1009" s="16" t="s">
        <v>1986</v>
      </c>
      <c r="G1009" s="46">
        <f t="shared" si="61"/>
        <v>0</v>
      </c>
      <c r="H1009" s="30">
        <v>0</v>
      </c>
      <c r="I1009" s="31">
        <v>0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hidden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6">
        <f t="shared" si="61"/>
        <v>0</v>
      </c>
      <c r="H1010" s="30">
        <v>0</v>
      </c>
      <c r="I1010" s="31">
        <v>0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1989</v>
      </c>
      <c r="F1011" s="16" t="s">
        <v>1990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6">
        <f t="shared" si="61"/>
        <v>1</v>
      </c>
      <c r="H1013" s="30">
        <v>0</v>
      </c>
      <c r="I1013" s="31">
        <v>0</v>
      </c>
      <c r="J1013" s="28">
        <f t="shared" si="62"/>
        <v>1</v>
      </c>
      <c r="K1013" s="29">
        <f t="shared" si="63"/>
        <v>1</v>
      </c>
      <c r="L1013" s="51">
        <v>0</v>
      </c>
      <c r="M1013" s="2">
        <v>0</v>
      </c>
      <c r="N1013" s="51">
        <v>1</v>
      </c>
      <c r="O1013" s="29">
        <f t="shared" si="64"/>
        <v>1</v>
      </c>
      <c r="P1013" s="44">
        <v>0</v>
      </c>
      <c r="Q1013" s="2">
        <v>0</v>
      </c>
      <c r="R1013" s="2">
        <v>0</v>
      </c>
      <c r="S1013" s="2">
        <v>1</v>
      </c>
    </row>
    <row r="1014" spans="1:19" customFormat="1" x14ac:dyDescent="0.2">
      <c r="A1014" s="2">
        <v>104430</v>
      </c>
      <c r="B1014" s="3"/>
      <c r="C1014" s="3"/>
      <c r="D1014" s="94" t="s">
        <v>98</v>
      </c>
      <c r="E1014" s="3" t="s">
        <v>1995</v>
      </c>
      <c r="F1014" s="16" t="s">
        <v>1996</v>
      </c>
      <c r="G1014" s="46">
        <f t="shared" si="61"/>
        <v>5</v>
      </c>
      <c r="H1014" s="30">
        <v>0</v>
      </c>
      <c r="I1014" s="31">
        <v>0</v>
      </c>
      <c r="J1014" s="28">
        <f t="shared" si="62"/>
        <v>5</v>
      </c>
      <c r="K1014" s="29">
        <f t="shared" si="63"/>
        <v>1</v>
      </c>
      <c r="L1014" s="51">
        <v>3</v>
      </c>
      <c r="M1014" s="2">
        <v>1</v>
      </c>
      <c r="N1014" s="51">
        <v>2</v>
      </c>
      <c r="O1014" s="29">
        <f t="shared" si="64"/>
        <v>1</v>
      </c>
      <c r="P1014" s="44">
        <v>1</v>
      </c>
      <c r="Q1014" s="2">
        <v>0</v>
      </c>
      <c r="R1014" s="2">
        <v>1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hidden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6">
        <f t="shared" si="61"/>
        <v>0</v>
      </c>
      <c r="H1016" s="30">
        <v>0</v>
      </c>
      <c r="I1016" s="31">
        <v>0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6">
        <f t="shared" si="61"/>
        <v>13</v>
      </c>
      <c r="H1017" s="30">
        <v>9</v>
      </c>
      <c r="I1017" s="31">
        <v>4</v>
      </c>
      <c r="J1017" s="28">
        <f t="shared" si="62"/>
        <v>4</v>
      </c>
      <c r="K1017" s="29">
        <f t="shared" si="63"/>
        <v>5</v>
      </c>
      <c r="L1017" s="51">
        <v>4</v>
      </c>
      <c r="M1017" s="2">
        <v>5</v>
      </c>
      <c r="N1017" s="51">
        <v>0</v>
      </c>
      <c r="O1017" s="29">
        <f t="shared" si="64"/>
        <v>0</v>
      </c>
      <c r="P1017" s="44">
        <v>0</v>
      </c>
      <c r="Q1017" s="2">
        <v>0</v>
      </c>
      <c r="R1017" s="2">
        <v>0</v>
      </c>
      <c r="S1017" s="2">
        <v>0</v>
      </c>
    </row>
    <row r="1018" spans="1:19" customFormat="1" hidden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6">
        <f t="shared" si="61"/>
        <v>0</v>
      </c>
      <c r="H1018" s="30">
        <v>0</v>
      </c>
      <c r="I1018" s="31">
        <v>0</v>
      </c>
      <c r="J1018" s="28">
        <f t="shared" si="62"/>
        <v>0</v>
      </c>
      <c r="K1018" s="29">
        <f t="shared" si="63"/>
        <v>0</v>
      </c>
      <c r="L1018" s="51">
        <v>0</v>
      </c>
      <c r="M1018" s="2">
        <v>0</v>
      </c>
      <c r="N1018" s="51">
        <v>0</v>
      </c>
      <c r="O1018" s="29">
        <f t="shared" si="64"/>
        <v>0</v>
      </c>
      <c r="P1018" s="44">
        <v>0</v>
      </c>
      <c r="Q1018" s="2">
        <v>0</v>
      </c>
      <c r="R1018" s="2">
        <v>0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83</v>
      </c>
      <c r="E1019" s="3" t="s">
        <v>2005</v>
      </c>
      <c r="F1019" s="16" t="s">
        <v>2006</v>
      </c>
      <c r="G1019" s="46">
        <f t="shared" si="61"/>
        <v>0</v>
      </c>
      <c r="H1019" s="30">
        <v>0</v>
      </c>
      <c r="I1019" s="31">
        <v>0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6">
        <f t="shared" si="61"/>
        <v>1</v>
      </c>
      <c r="H1021" s="30">
        <v>0</v>
      </c>
      <c r="I1021" s="31">
        <v>0</v>
      </c>
      <c r="J1021" s="28">
        <f t="shared" si="62"/>
        <v>1</v>
      </c>
      <c r="K1021" s="29">
        <f t="shared" si="63"/>
        <v>2</v>
      </c>
      <c r="L1021" s="51">
        <v>0</v>
      </c>
      <c r="M1021" s="2">
        <v>0</v>
      </c>
      <c r="N1021" s="51">
        <v>1</v>
      </c>
      <c r="O1021" s="29">
        <f t="shared" si="64"/>
        <v>2</v>
      </c>
      <c r="P1021" s="44">
        <v>2</v>
      </c>
      <c r="Q1021" s="2">
        <v>0</v>
      </c>
      <c r="R1021" s="2">
        <v>0</v>
      </c>
      <c r="S1021" s="2">
        <v>0</v>
      </c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2011</v>
      </c>
      <c r="F1022" s="16" t="s">
        <v>2012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6">
        <f t="shared" si="61"/>
        <v>1</v>
      </c>
      <c r="H1023" s="30">
        <v>0</v>
      </c>
      <c r="I1023" s="31">
        <v>0</v>
      </c>
      <c r="J1023" s="28">
        <f t="shared" si="62"/>
        <v>1</v>
      </c>
      <c r="K1023" s="29">
        <f t="shared" si="63"/>
        <v>2</v>
      </c>
      <c r="L1023" s="51">
        <v>0</v>
      </c>
      <c r="M1023" s="2">
        <v>0</v>
      </c>
      <c r="N1023" s="51">
        <v>1</v>
      </c>
      <c r="O1023" s="29">
        <f t="shared" si="64"/>
        <v>2</v>
      </c>
      <c r="P1023" s="44">
        <v>2</v>
      </c>
      <c r="Q1023" s="2">
        <v>0</v>
      </c>
      <c r="R1023" s="2">
        <v>0</v>
      </c>
      <c r="S1023" s="2">
        <v>0</v>
      </c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6">
        <f t="shared" si="61"/>
        <v>7</v>
      </c>
      <c r="H1024" s="30">
        <v>3</v>
      </c>
      <c r="I1024" s="31">
        <v>2</v>
      </c>
      <c r="J1024" s="28">
        <f t="shared" si="62"/>
        <v>4</v>
      </c>
      <c r="K1024" s="29">
        <f t="shared" si="63"/>
        <v>5</v>
      </c>
      <c r="L1024" s="51">
        <v>2</v>
      </c>
      <c r="M1024" s="2">
        <v>5</v>
      </c>
      <c r="N1024" s="51">
        <v>2</v>
      </c>
      <c r="O1024" s="29">
        <f t="shared" si="64"/>
        <v>1</v>
      </c>
      <c r="P1024" s="44">
        <v>1</v>
      </c>
      <c r="Q1024" s="2">
        <v>1</v>
      </c>
      <c r="R1024" s="2">
        <v>0</v>
      </c>
      <c r="S1024" s="2">
        <v>0</v>
      </c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6">
        <f t="shared" ref="G1025:G1072" si="65">SUM(H1025, J1025)</f>
        <v>0</v>
      </c>
      <c r="H1025" s="30">
        <v>0</v>
      </c>
      <c r="I1025" s="31">
        <v>0</v>
      </c>
      <c r="J1025" s="28">
        <f t="shared" ref="J1025:J1072" si="66">L1025+N1025</f>
        <v>0</v>
      </c>
      <c r="K1025" s="29">
        <f t="shared" ref="K1025:K1072" si="67">MAX(P1025:S1025, M1025)</f>
        <v>0</v>
      </c>
      <c r="L1025" s="51">
        <v>0</v>
      </c>
      <c r="M1025" s="2">
        <v>0</v>
      </c>
      <c r="N1025" s="51">
        <v>0</v>
      </c>
      <c r="O1025" s="29">
        <f t="shared" si="64"/>
        <v>0</v>
      </c>
      <c r="P1025" s="44">
        <v>0</v>
      </c>
      <c r="Q1025" s="2">
        <v>0</v>
      </c>
      <c r="R1025" s="2">
        <v>0</v>
      </c>
      <c r="S1025" s="2">
        <v>0</v>
      </c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2019</v>
      </c>
      <c r="F1026" s="16" t="s">
        <v>2020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6">
        <f t="shared" si="65"/>
        <v>9</v>
      </c>
      <c r="H1027" s="30">
        <v>6</v>
      </c>
      <c r="I1027" s="31">
        <v>2</v>
      </c>
      <c r="J1027" s="28">
        <f t="shared" si="66"/>
        <v>3</v>
      </c>
      <c r="K1027" s="29">
        <f t="shared" si="67"/>
        <v>10</v>
      </c>
      <c r="L1027" s="51">
        <v>1</v>
      </c>
      <c r="M1027" s="2">
        <v>1</v>
      </c>
      <c r="N1027" s="51">
        <v>2</v>
      </c>
      <c r="O1027" s="29">
        <f t="shared" si="64"/>
        <v>10</v>
      </c>
      <c r="P1027" s="44">
        <v>10</v>
      </c>
      <c r="Q1027" s="2">
        <v>4</v>
      </c>
      <c r="R1027" s="2">
        <v>0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2023</v>
      </c>
      <c r="F1028" s="16" t="s">
        <v>2024</v>
      </c>
      <c r="G1028" s="46">
        <f t="shared" si="65"/>
        <v>8</v>
      </c>
      <c r="H1028" s="30">
        <v>3</v>
      </c>
      <c r="I1028" s="31">
        <v>1</v>
      </c>
      <c r="J1028" s="28">
        <f t="shared" si="66"/>
        <v>5</v>
      </c>
      <c r="K1028" s="29">
        <f t="shared" si="67"/>
        <v>5</v>
      </c>
      <c r="L1028" s="51">
        <v>0</v>
      </c>
      <c r="M1028" s="2">
        <v>0</v>
      </c>
      <c r="N1028" s="51">
        <v>5</v>
      </c>
      <c r="O1028" s="29">
        <f t="shared" si="64"/>
        <v>5</v>
      </c>
      <c r="P1028" s="44">
        <v>5</v>
      </c>
      <c r="Q1028" s="2">
        <v>0</v>
      </c>
      <c r="R1028" s="2">
        <v>4</v>
      </c>
      <c r="S1028" s="2">
        <v>0</v>
      </c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6">
        <f t="shared" si="65"/>
        <v>37</v>
      </c>
      <c r="H1029" s="30">
        <v>17</v>
      </c>
      <c r="I1029" s="31">
        <v>25</v>
      </c>
      <c r="J1029" s="28">
        <f t="shared" si="66"/>
        <v>20</v>
      </c>
      <c r="K1029" s="29">
        <f t="shared" si="67"/>
        <v>25</v>
      </c>
      <c r="L1029" s="51">
        <v>8</v>
      </c>
      <c r="M1029" s="2">
        <v>5</v>
      </c>
      <c r="N1029" s="51">
        <v>12</v>
      </c>
      <c r="O1029" s="29">
        <f t="shared" si="64"/>
        <v>25</v>
      </c>
      <c r="P1029" s="44">
        <v>25</v>
      </c>
      <c r="Q1029" s="2">
        <v>10</v>
      </c>
      <c r="R1029" s="2">
        <v>20</v>
      </c>
      <c r="S1029" s="2">
        <v>20</v>
      </c>
    </row>
    <row r="1030" spans="1:19" hidden="1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6">
        <f t="shared" si="65"/>
        <v>0</v>
      </c>
      <c r="H1030" s="30">
        <v>0</v>
      </c>
      <c r="I1030" s="31">
        <v>0</v>
      </c>
      <c r="J1030" s="28">
        <f t="shared" si="66"/>
        <v>0</v>
      </c>
      <c r="K1030" s="29">
        <f t="shared" si="67"/>
        <v>0</v>
      </c>
      <c r="L1030" s="51">
        <v>0</v>
      </c>
      <c r="M1030" s="2">
        <v>0</v>
      </c>
      <c r="N1030" s="51">
        <v>0</v>
      </c>
      <c r="O1030" s="29">
        <f t="shared" si="64"/>
        <v>0</v>
      </c>
      <c r="P1030" s="44">
        <v>0</v>
      </c>
      <c r="Q1030" s="2">
        <v>0</v>
      </c>
      <c r="R1030" s="2">
        <v>0</v>
      </c>
      <c r="S1030" s="2">
        <v>0</v>
      </c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6">
        <f t="shared" si="65"/>
        <v>36</v>
      </c>
      <c r="H1031" s="30">
        <v>20</v>
      </c>
      <c r="I1031" s="31">
        <v>29</v>
      </c>
      <c r="J1031" s="28">
        <f t="shared" si="66"/>
        <v>16</v>
      </c>
      <c r="K1031" s="29">
        <f t="shared" si="67"/>
        <v>8</v>
      </c>
      <c r="L1031" s="51">
        <v>8</v>
      </c>
      <c r="M1031" s="2">
        <v>8</v>
      </c>
      <c r="N1031" s="51">
        <v>8</v>
      </c>
      <c r="O1031" s="29">
        <f t="shared" si="64"/>
        <v>8</v>
      </c>
      <c r="P1031" s="44">
        <v>8</v>
      </c>
      <c r="Q1031" s="2">
        <v>2</v>
      </c>
      <c r="R1031" s="2">
        <v>1</v>
      </c>
      <c r="S1031" s="2">
        <v>1</v>
      </c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6">
        <f t="shared" si="65"/>
        <v>17</v>
      </c>
      <c r="H1032" s="30">
        <v>5</v>
      </c>
      <c r="I1032" s="31">
        <v>9</v>
      </c>
      <c r="J1032" s="28">
        <f t="shared" si="66"/>
        <v>12</v>
      </c>
      <c r="K1032" s="29">
        <f t="shared" si="67"/>
        <v>20</v>
      </c>
      <c r="L1032" s="51">
        <v>1</v>
      </c>
      <c r="M1032" s="2">
        <v>1</v>
      </c>
      <c r="N1032" s="51">
        <v>11</v>
      </c>
      <c r="O1032" s="29">
        <f t="shared" si="64"/>
        <v>20</v>
      </c>
      <c r="P1032" s="44">
        <v>14</v>
      </c>
      <c r="Q1032" s="2">
        <v>10</v>
      </c>
      <c r="R1032" s="2">
        <v>15</v>
      </c>
      <c r="S1032" s="2">
        <v>20</v>
      </c>
    </row>
    <row r="1033" spans="1:19" customFormat="1" hidden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6">
        <f t="shared" si="65"/>
        <v>0</v>
      </c>
      <c r="H1033" s="30">
        <v>0</v>
      </c>
      <c r="I1033" s="31">
        <v>0</v>
      </c>
      <c r="J1033" s="28">
        <f t="shared" si="66"/>
        <v>0</v>
      </c>
      <c r="K1033" s="29">
        <f t="shared" si="67"/>
        <v>0</v>
      </c>
      <c r="L1033" s="51">
        <v>0</v>
      </c>
      <c r="M1033" s="2">
        <v>0</v>
      </c>
      <c r="N1033" s="51">
        <v>0</v>
      </c>
      <c r="O1033" s="29">
        <f t="shared" si="64"/>
        <v>0</v>
      </c>
      <c r="P1033" s="44">
        <v>0</v>
      </c>
      <c r="Q1033" s="2">
        <v>0</v>
      </c>
      <c r="R1033" s="2">
        <v>0</v>
      </c>
      <c r="S1033" s="2">
        <v>0</v>
      </c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2035</v>
      </c>
      <c r="F1034" s="16" t="s">
        <v>2036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6">
        <f t="shared" si="65"/>
        <v>2</v>
      </c>
      <c r="H1037" s="30">
        <v>0</v>
      </c>
      <c r="I1037" s="31">
        <v>0</v>
      </c>
      <c r="J1037" s="28">
        <f t="shared" si="66"/>
        <v>2</v>
      </c>
      <c r="K1037" s="29">
        <f t="shared" si="67"/>
        <v>6</v>
      </c>
      <c r="L1037" s="51">
        <v>1</v>
      </c>
      <c r="M1037" s="2">
        <v>6</v>
      </c>
      <c r="N1037" s="51">
        <v>1</v>
      </c>
      <c r="O1037" s="29">
        <f t="shared" si="64"/>
        <v>2</v>
      </c>
      <c r="P1037" s="44">
        <v>2</v>
      </c>
      <c r="Q1037" s="2">
        <v>0</v>
      </c>
      <c r="R1037" s="2">
        <v>0</v>
      </c>
      <c r="S1037" s="2">
        <v>0</v>
      </c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2047</v>
      </c>
      <c r="F1041" s="16" t="s">
        <v>2048</v>
      </c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2050</v>
      </c>
      <c r="F1043" s="16" t="s">
        <v>2051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6">
        <f t="shared" si="65"/>
        <v>11</v>
      </c>
      <c r="H1047" s="30">
        <v>6</v>
      </c>
      <c r="I1047" s="31">
        <v>1</v>
      </c>
      <c r="J1047" s="28">
        <f t="shared" si="66"/>
        <v>5</v>
      </c>
      <c r="K1047" s="29">
        <f t="shared" si="67"/>
        <v>8</v>
      </c>
      <c r="L1047" s="51">
        <v>2</v>
      </c>
      <c r="M1047" s="2">
        <v>1</v>
      </c>
      <c r="N1047" s="51">
        <v>3</v>
      </c>
      <c r="O1047" s="29">
        <f t="shared" si="64"/>
        <v>8</v>
      </c>
      <c r="P1047" s="44">
        <v>8</v>
      </c>
      <c r="Q1047" s="2">
        <v>0</v>
      </c>
      <c r="R1047" s="2">
        <v>8</v>
      </c>
      <c r="S1047" s="2">
        <v>5</v>
      </c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2059</v>
      </c>
      <c r="F1048" s="16" t="s">
        <v>2060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x14ac:dyDescent="0.2">
      <c r="A1050" s="2">
        <v>105570</v>
      </c>
      <c r="B1050" s="3"/>
      <c r="C1050" s="3"/>
      <c r="D1050" s="94" t="s">
        <v>83</v>
      </c>
      <c r="E1050" s="3" t="s">
        <v>2062</v>
      </c>
      <c r="F1050" s="16" t="s">
        <v>2063</v>
      </c>
      <c r="G1050" s="46">
        <f t="shared" si="65"/>
        <v>7</v>
      </c>
      <c r="H1050" s="30">
        <v>2</v>
      </c>
      <c r="I1050" s="31">
        <v>1</v>
      </c>
      <c r="J1050" s="28">
        <f t="shared" si="66"/>
        <v>5</v>
      </c>
      <c r="K1050" s="29">
        <f t="shared" si="67"/>
        <v>3</v>
      </c>
      <c r="L1050" s="51">
        <v>5</v>
      </c>
      <c r="M1050" s="2">
        <v>3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6">
        <f t="shared" si="65"/>
        <v>6</v>
      </c>
      <c r="H1051" s="30">
        <v>5</v>
      </c>
      <c r="I1051" s="31">
        <v>1</v>
      </c>
      <c r="J1051" s="28">
        <f t="shared" si="66"/>
        <v>1</v>
      </c>
      <c r="K1051" s="29">
        <f t="shared" si="67"/>
        <v>1</v>
      </c>
      <c r="L1051" s="51">
        <v>1</v>
      </c>
      <c r="M1051" s="2">
        <v>1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6">
        <f t="shared" si="65"/>
        <v>18</v>
      </c>
      <c r="H1052" s="30">
        <v>14</v>
      </c>
      <c r="I1052" s="31">
        <v>3</v>
      </c>
      <c r="J1052" s="28">
        <f t="shared" si="66"/>
        <v>4</v>
      </c>
      <c r="K1052" s="29">
        <f t="shared" si="67"/>
        <v>4</v>
      </c>
      <c r="L1052" s="51">
        <v>3</v>
      </c>
      <c r="M1052" s="2">
        <v>4</v>
      </c>
      <c r="N1052" s="51">
        <v>1</v>
      </c>
      <c r="O1052" s="29">
        <f t="shared" si="64"/>
        <v>1</v>
      </c>
      <c r="P1052" s="44">
        <v>0</v>
      </c>
      <c r="Q1052" s="2">
        <v>0</v>
      </c>
      <c r="R1052" s="2">
        <v>1</v>
      </c>
      <c r="S1052" s="2">
        <v>0</v>
      </c>
    </row>
    <row r="1053" spans="1:19" hidden="1" x14ac:dyDescent="0.2">
      <c r="A1053" s="2">
        <v>105680</v>
      </c>
      <c r="B1053" s="3"/>
      <c r="C1053" s="3"/>
      <c r="D1053" s="94" t="s">
        <v>98</v>
      </c>
      <c r="E1053" s="3" t="s">
        <v>2068</v>
      </c>
      <c r="F1053" s="16" t="s">
        <v>2069</v>
      </c>
      <c r="G1053" s="46">
        <f t="shared" si="65"/>
        <v>0</v>
      </c>
      <c r="H1053" s="30">
        <v>0</v>
      </c>
      <c r="I1053" s="31">
        <v>0</v>
      </c>
      <c r="J1053" s="28">
        <f t="shared" si="66"/>
        <v>0</v>
      </c>
      <c r="K1053" s="29">
        <f t="shared" si="67"/>
        <v>0</v>
      </c>
      <c r="L1053" s="51">
        <v>0</v>
      </c>
      <c r="M1053" s="2">
        <v>0</v>
      </c>
      <c r="N1053" s="51">
        <v>0</v>
      </c>
      <c r="O1053" s="29">
        <f t="shared" si="64"/>
        <v>0</v>
      </c>
      <c r="P1053" s="44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6">
        <f t="shared" si="65"/>
        <v>4</v>
      </c>
      <c r="H1054" s="30">
        <v>3</v>
      </c>
      <c r="I1054" s="31">
        <v>34</v>
      </c>
      <c r="J1054" s="28">
        <f t="shared" si="66"/>
        <v>1</v>
      </c>
      <c r="K1054" s="29">
        <f t="shared" si="67"/>
        <v>1</v>
      </c>
      <c r="L1054" s="51">
        <v>1</v>
      </c>
      <c r="M1054" s="2">
        <v>1</v>
      </c>
      <c r="N1054" s="51">
        <v>0</v>
      </c>
      <c r="O1054" s="29">
        <f t="shared" si="64"/>
        <v>0</v>
      </c>
      <c r="P1054" s="44">
        <v>0</v>
      </c>
      <c r="Q1054" s="2">
        <v>0</v>
      </c>
      <c r="R1054" s="2">
        <v>0</v>
      </c>
      <c r="S1054" s="2">
        <v>0</v>
      </c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83</v>
      </c>
      <c r="E1056" s="3" t="s">
        <v>2073</v>
      </c>
      <c r="F1056" s="16" t="s">
        <v>2074</v>
      </c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6">
        <f t="shared" si="65"/>
        <v>22</v>
      </c>
      <c r="H1057" s="30">
        <v>17</v>
      </c>
      <c r="I1057" s="31">
        <v>9</v>
      </c>
      <c r="J1057" s="28">
        <f t="shared" si="66"/>
        <v>5</v>
      </c>
      <c r="K1057" s="29">
        <f t="shared" si="67"/>
        <v>5</v>
      </c>
      <c r="L1057" s="51">
        <v>5</v>
      </c>
      <c r="M1057" s="2">
        <v>5</v>
      </c>
      <c r="N1057" s="51">
        <v>0</v>
      </c>
      <c r="O1057" s="29">
        <f t="shared" si="64"/>
        <v>0</v>
      </c>
      <c r="P1057" s="44">
        <v>0</v>
      </c>
      <c r="Q1057" s="2">
        <v>0</v>
      </c>
      <c r="R1057" s="2">
        <v>0</v>
      </c>
      <c r="S1057" s="2">
        <v>0</v>
      </c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6">
        <f t="shared" si="65"/>
        <v>0</v>
      </c>
      <c r="H1058" s="30">
        <v>0</v>
      </c>
      <c r="I1058" s="31">
        <v>0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2079</v>
      </c>
      <c r="F1059" s="16" t="s">
        <v>2080</v>
      </c>
      <c r="G1059" s="46">
        <f t="shared" si="65"/>
        <v>1</v>
      </c>
      <c r="H1059" s="30">
        <v>0</v>
      </c>
      <c r="I1059" s="31">
        <v>0</v>
      </c>
      <c r="J1059" s="28">
        <f t="shared" si="66"/>
        <v>1</v>
      </c>
      <c r="K1059" s="29">
        <f t="shared" si="67"/>
        <v>1</v>
      </c>
      <c r="L1059" s="51">
        <v>1</v>
      </c>
      <c r="M1059" s="2">
        <v>1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2081</v>
      </c>
      <c r="F1060" s="16" t="s">
        <v>2082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6">
        <f t="shared" si="65"/>
        <v>3</v>
      </c>
      <c r="H1061" s="30">
        <v>0</v>
      </c>
      <c r="I1061" s="31">
        <v>0</v>
      </c>
      <c r="J1061" s="28">
        <f t="shared" si="66"/>
        <v>3</v>
      </c>
      <c r="K1061" s="29">
        <f t="shared" si="67"/>
        <v>4</v>
      </c>
      <c r="L1061" s="51">
        <v>1</v>
      </c>
      <c r="M1061" s="2">
        <v>1</v>
      </c>
      <c r="N1061" s="51">
        <v>2</v>
      </c>
      <c r="O1061" s="29">
        <f t="shared" si="68"/>
        <v>4</v>
      </c>
      <c r="P1061" s="44">
        <v>4</v>
      </c>
      <c r="Q1061" s="2">
        <v>0</v>
      </c>
      <c r="R1061" s="2">
        <v>0</v>
      </c>
      <c r="S1061" s="2">
        <v>0</v>
      </c>
    </row>
    <row r="1062" spans="1:19" customFormat="1" hidden="1" x14ac:dyDescent="0.2">
      <c r="A1062" s="1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6">
        <f t="shared" si="65"/>
        <v>0</v>
      </c>
      <c r="H1062" s="30">
        <v>0</v>
      </c>
      <c r="I1062" s="31">
        <v>0</v>
      </c>
      <c r="J1062" s="28">
        <f t="shared" si="66"/>
        <v>0</v>
      </c>
      <c r="K1062" s="29">
        <f t="shared" si="67"/>
        <v>0</v>
      </c>
      <c r="L1062" s="51">
        <v>0</v>
      </c>
      <c r="M1062" s="2">
        <v>0</v>
      </c>
      <c r="N1062" s="51">
        <v>0</v>
      </c>
      <c r="O1062" s="29">
        <f t="shared" si="68"/>
        <v>0</v>
      </c>
      <c r="P1062" s="44">
        <v>0</v>
      </c>
      <c r="Q1062" s="2">
        <v>0</v>
      </c>
      <c r="R1062" s="2">
        <v>0</v>
      </c>
      <c r="S1062" s="2">
        <v>0</v>
      </c>
    </row>
    <row r="1063" spans="1:19" customFormat="1" hidden="1" x14ac:dyDescent="0.2">
      <c r="A1063" s="2">
        <v>106070</v>
      </c>
      <c r="B1063" s="3"/>
      <c r="C1063" s="3"/>
      <c r="D1063" s="94" t="s">
        <v>83</v>
      </c>
      <c r="E1063" s="3" t="s">
        <v>2087</v>
      </c>
      <c r="F1063" s="16" t="s">
        <v>2088</v>
      </c>
      <c r="G1063" s="46">
        <f t="shared" si="65"/>
        <v>0</v>
      </c>
      <c r="H1063" s="30">
        <v>0</v>
      </c>
      <c r="I1063" s="31">
        <v>0</v>
      </c>
      <c r="J1063" s="28">
        <f t="shared" si="66"/>
        <v>0</v>
      </c>
      <c r="K1063" s="29">
        <f t="shared" si="67"/>
        <v>0</v>
      </c>
      <c r="L1063" s="51">
        <v>0</v>
      </c>
      <c r="M1063" s="2">
        <v>0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3805</v>
      </c>
      <c r="H1073" s="34">
        <f t="shared" si="69"/>
        <v>2060</v>
      </c>
      <c r="I1073" s="35">
        <f t="shared" si="69"/>
        <v>1467</v>
      </c>
      <c r="J1073" s="34">
        <f t="shared" si="69"/>
        <v>1745</v>
      </c>
      <c r="K1073" s="35">
        <f t="shared" si="69"/>
        <v>1559</v>
      </c>
      <c r="L1073" s="53">
        <f t="shared" si="69"/>
        <v>823</v>
      </c>
      <c r="M1073" s="8">
        <f t="shared" si="69"/>
        <v>925</v>
      </c>
      <c r="N1073" s="53">
        <f t="shared" si="69"/>
        <v>922</v>
      </c>
      <c r="O1073" s="35">
        <f t="shared" si="69"/>
        <v>1096</v>
      </c>
    </row>
    <row r="1074" spans="1:17" ht="13.5" thickBot="1" x14ac:dyDescent="0.25">
      <c r="F1074" s="42" t="s">
        <v>25</v>
      </c>
      <c r="G1074" s="49">
        <f>COUNTIF(G2:G1072,"&gt;0")</f>
        <v>379</v>
      </c>
      <c r="H1074" s="36">
        <f>COUNTIF(H2:H1072,"&gt;0")</f>
        <v>244</v>
      </c>
      <c r="I1074" s="67"/>
      <c r="J1074" s="36">
        <f>COUNTIF(J2:J1072,"&gt;0")</f>
        <v>347</v>
      </c>
      <c r="K1074" s="68"/>
      <c r="L1074" s="54">
        <f>COUNTIF(L2:L1072,"&gt;0")</f>
        <v>255</v>
      </c>
      <c r="M1074" s="69"/>
      <c r="N1074" s="54">
        <f>COUNTIF(N2:N1072,"&gt;0")</f>
        <v>277</v>
      </c>
      <c r="O1074" s="70"/>
    </row>
    <row r="1075" spans="1:17" ht="14.25" thickTop="1" thickBot="1" x14ac:dyDescent="0.25"/>
    <row r="1076" spans="1:17" ht="13.5" thickBot="1" x14ac:dyDescent="0.25">
      <c r="A1076" s="101" t="s">
        <v>2100</v>
      </c>
      <c r="C1076" s="98"/>
      <c r="P1076" s="102">
        <f>SUBTOTAL(102,P2:P1072)</f>
        <v>379</v>
      </c>
      <c r="Q1076" s="66" t="s">
        <v>2101</v>
      </c>
    </row>
    <row r="1077" spans="1:17" x14ac:dyDescent="0.2">
      <c r="A1077" s="101"/>
      <c r="C1077" s="98"/>
    </row>
    <row r="1079" spans="1:17" ht="14.1" customHeight="1" x14ac:dyDescent="0.2">
      <c r="F1079" s="72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3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3" t="s">
        <v>1</v>
      </c>
      <c r="N1081" s="27" t="s">
        <v>22</v>
      </c>
      <c r="O1081" s="27" t="s">
        <v>23</v>
      </c>
    </row>
    <row r="1082" spans="1:17" ht="14.1" customHeight="1" x14ac:dyDescent="0.2">
      <c r="F1082" s="74" t="s">
        <v>8</v>
      </c>
      <c r="G1082" s="75">
        <f>COUNTIF(P2:P1072,"&gt;0")</f>
        <v>190</v>
      </c>
      <c r="H1082" s="76">
        <f>COUNTIFS(P2:P1072,"&gt;0", D2:D1072, "=0*")</f>
        <v>0</v>
      </c>
      <c r="I1082" s="77">
        <f>COUNTIFS(P2:P1072,"&gt;0", D2:D1072, "=1*")</f>
        <v>2</v>
      </c>
      <c r="J1082" s="78">
        <f>COUNTIFS(P2:P1072,"&gt;0", D2:D1072, "=2*")</f>
        <v>2</v>
      </c>
      <c r="K1082" s="78">
        <f>COUNTIFS(P2:P1072,"&gt;0", D2:D1072, "=3*")</f>
        <v>7</v>
      </c>
      <c r="L1082" s="79">
        <f>COUNTIFS(P2:P1072,"&gt;0", D2:D1072, "=V*")</f>
        <v>11</v>
      </c>
      <c r="M1082" s="78">
        <f>COUNTIFS(P2:P1072,"&gt;0", D2:D1072, "=U*")</f>
        <v>0</v>
      </c>
      <c r="N1082" s="80">
        <f>SUBTOTAL(9,H1082:M1082)</f>
        <v>22</v>
      </c>
      <c r="O1082" s="81">
        <f>G1082-N1082</f>
        <v>168</v>
      </c>
    </row>
    <row r="1083" spans="1:17" ht="14.1" customHeight="1" x14ac:dyDescent="0.2">
      <c r="F1083" s="74" t="s">
        <v>9</v>
      </c>
      <c r="G1083" s="82">
        <f>COUNTIF(Q2:Q1072,"&gt;0")</f>
        <v>119</v>
      </c>
      <c r="H1083" s="76">
        <f>COUNTIFS(Q2:Q1072,"&gt;0", D2:D1072, "=0*")</f>
        <v>0</v>
      </c>
      <c r="I1083" s="77">
        <f>COUNTIFS(Q2:Q1072,"&gt;0", D2:D1072, "=1*")</f>
        <v>0</v>
      </c>
      <c r="J1083" s="78">
        <f>COUNTIFS(Q2:Q1072,"&gt;0", D2:D1072, "=2*")</f>
        <v>1</v>
      </c>
      <c r="K1083" s="78">
        <f>COUNTIFS(Q2:Q1072,"&gt;0", D2:D1072, "=3*")</f>
        <v>5</v>
      </c>
      <c r="L1083" s="79">
        <f>COUNTIFS(Q2:Q1072,"&gt;0", D2:D1072, "=V*")</f>
        <v>4</v>
      </c>
      <c r="M1083" s="78">
        <f>COUNTIFS(Q2:Q1072,"&gt;0", D2:D1072, "=U*")</f>
        <v>0</v>
      </c>
      <c r="N1083" s="80">
        <f>SUBTOTAL(9,H1083:M1083)</f>
        <v>10</v>
      </c>
      <c r="O1083" s="80">
        <f t="shared" ref="O1083:O1086" si="70">G1083-N1083</f>
        <v>109</v>
      </c>
    </row>
    <row r="1084" spans="1:17" ht="14.1" customHeight="1" x14ac:dyDescent="0.2">
      <c r="F1084" s="74" t="s">
        <v>10</v>
      </c>
      <c r="G1084" s="82">
        <f>COUNTIF(R2:R1072,"&gt;0")</f>
        <v>149</v>
      </c>
      <c r="H1084" s="76">
        <f>COUNTIFS(R2:R1072,"&gt;0", D2:D1072, "=0*")</f>
        <v>0</v>
      </c>
      <c r="I1084" s="77">
        <f>COUNTIFS(R2:R1072,"&gt;0", D2:D1072, "=1*")</f>
        <v>0</v>
      </c>
      <c r="J1084" s="78">
        <f>COUNTIFS(R2:R1072,"&gt;0", D2:D1072, "=2*")</f>
        <v>3</v>
      </c>
      <c r="K1084" s="78">
        <f>COUNTIFS(R2:R1072,"&gt;0", D2:D1072, "=3*")</f>
        <v>8</v>
      </c>
      <c r="L1084" s="79">
        <f>COUNTIFS(R2:R1072,"&gt;0", D2:D1072, "=V*")</f>
        <v>6</v>
      </c>
      <c r="M1084" s="78">
        <f>COUNTIFS(R2:R1072,"&gt;0", D2:D1072, "=U*")</f>
        <v>0</v>
      </c>
      <c r="N1084" s="80">
        <f>SUBTOTAL(9,H1084:M1084)</f>
        <v>17</v>
      </c>
      <c r="O1084" s="80">
        <f t="shared" si="70"/>
        <v>132</v>
      </c>
    </row>
    <row r="1085" spans="1:17" ht="14.1" customHeight="1" thickBot="1" x14ac:dyDescent="0.25">
      <c r="F1085" s="83" t="s">
        <v>11</v>
      </c>
      <c r="G1085" s="84">
        <f>COUNTIF(S2:S1072,"&gt;0")</f>
        <v>99</v>
      </c>
      <c r="H1085" s="85">
        <f>COUNTIFS(S2:S1072,"&gt;0", D2:D1072, "=0*")</f>
        <v>1</v>
      </c>
      <c r="I1085" s="86">
        <f>COUNTIFS(S2:S1072,"&gt;0", D2:D1072, "=1*")</f>
        <v>0</v>
      </c>
      <c r="J1085" s="87">
        <f>COUNTIFS(S2:S1072,"&gt;0", D2:D1072, "=2*")</f>
        <v>0</v>
      </c>
      <c r="K1085" s="87">
        <f>COUNTIFS(S2:S1072,"&gt;0", D2:D1072, "=3*")</f>
        <v>3</v>
      </c>
      <c r="L1085" s="88">
        <f>COUNTIFS(S2:S1072,"&gt;0", D2:D1072, "=V*")</f>
        <v>2</v>
      </c>
      <c r="M1085" s="87">
        <f>COUNTIFS(S2:S1072,"&gt;0", D2:D1072, "=U*")</f>
        <v>0</v>
      </c>
      <c r="N1085" s="89">
        <f>SUBTOTAL(9,H1085:M1085)</f>
        <v>6</v>
      </c>
      <c r="O1085" s="89">
        <f t="shared" si="70"/>
        <v>93</v>
      </c>
    </row>
    <row r="1086" spans="1:17" ht="14.1" customHeight="1" thickTop="1" thickBot="1" x14ac:dyDescent="0.25">
      <c r="F1086" s="90" t="s">
        <v>12</v>
      </c>
      <c r="G1086" s="20">
        <f>COUNTIF(N2:N1072,"&gt;0")</f>
        <v>277</v>
      </c>
      <c r="H1086" s="14">
        <f>COUNTIFS(N2:N1072,"&gt;0", D2:D1072, "=0*")</f>
        <v>1</v>
      </c>
      <c r="I1086" s="12">
        <f>COUNTIFS(N2:N1072,"&gt;0", D2:D1072, "=1*")</f>
        <v>2</v>
      </c>
      <c r="J1086" s="13">
        <f>COUNTIFS(N2:N1072,"&gt;0", D2:D1072, "=2*")</f>
        <v>3</v>
      </c>
      <c r="K1086" s="13">
        <f>COUNTIFS(N2:N1072,"&gt;0", D2:D1072, "=3*")</f>
        <v>13</v>
      </c>
      <c r="L1086" s="24">
        <f>COUNTIFS(N2:N1072,"&gt;0", D2:D1072, "=V*")</f>
        <v>15</v>
      </c>
      <c r="M1086" s="13">
        <f>COUNTIFS(N2:N1072,"&gt;0", D2:D1072, "=U*")</f>
        <v>0</v>
      </c>
      <c r="N1086" s="25">
        <f>SUBTOTAL(9,H1086:M1086)</f>
        <v>34</v>
      </c>
      <c r="O1086" s="25">
        <f t="shared" si="70"/>
        <v>243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1" t="s">
        <v>14</v>
      </c>
    </row>
    <row r="1090" spans="6:15" ht="14.1" customHeight="1" x14ac:dyDescent="0.2"/>
    <row r="1091" spans="6:15" ht="25.5" x14ac:dyDescent="0.2">
      <c r="F1091" s="9" t="s">
        <v>13</v>
      </c>
      <c r="G1091" s="73" t="s">
        <v>21</v>
      </c>
      <c r="H1091" s="21">
        <v>0</v>
      </c>
      <c r="I1091" s="21">
        <v>1</v>
      </c>
      <c r="J1091" s="21">
        <v>2</v>
      </c>
      <c r="K1091" s="22">
        <v>3</v>
      </c>
      <c r="L1091" s="26" t="s">
        <v>0</v>
      </c>
      <c r="M1091" s="26" t="s">
        <v>1</v>
      </c>
      <c r="N1091" s="27" t="s">
        <v>22</v>
      </c>
      <c r="O1091" s="27" t="s">
        <v>23</v>
      </c>
    </row>
    <row r="1092" spans="6:15" ht="14.1" customHeight="1" x14ac:dyDescent="0.2">
      <c r="F1092" s="19" t="s">
        <v>38</v>
      </c>
      <c r="G1092" s="78">
        <f>COUNTIF(H2:H1072,"&gt;0")</f>
        <v>244</v>
      </c>
      <c r="H1092" s="78">
        <f>COUNTIFS(H2:H1072,"&gt;0", D2:D1072, "=0*")</f>
        <v>0</v>
      </c>
      <c r="I1092" s="78">
        <f>COUNTIFS(H2:H1072,"&gt;0", D2:D1072, "=1*")</f>
        <v>4</v>
      </c>
      <c r="J1092" s="78">
        <f>COUNTIFS(H2:H1072,"&gt;0", D2:D1072, "=2*")</f>
        <v>3</v>
      </c>
      <c r="K1092" s="78">
        <f>COUNTIFS(H2:H1072,"&gt;0", D2:D1072, "=3*")</f>
        <v>17</v>
      </c>
      <c r="L1092" s="92">
        <f>COUNTIFS(H2:H1072,"&gt;0", D2:D1072, "=V*")</f>
        <v>17</v>
      </c>
      <c r="M1092" s="77">
        <f>COUNTIFS(H2:H1072,"&gt;0", D2:D1072, "=U*")</f>
        <v>0</v>
      </c>
      <c r="N1092" s="93">
        <f t="shared" ref="N1092:N1094" si="71">SUBTOTAL(9,H1092:M1092)</f>
        <v>41</v>
      </c>
      <c r="O1092" s="81">
        <f>G1092-N1092</f>
        <v>203</v>
      </c>
    </row>
    <row r="1093" spans="6:15" ht="14.1" customHeight="1" x14ac:dyDescent="0.2">
      <c r="F1093" s="19" t="s">
        <v>39</v>
      </c>
      <c r="G1093" s="78">
        <f>COUNTIF(J2:J1072,"&gt;0")</f>
        <v>347</v>
      </c>
      <c r="H1093" s="78">
        <f>COUNTIFS(J2:J1072,"&gt;0", D2:D1072, "=0*")</f>
        <v>1</v>
      </c>
      <c r="I1093" s="78">
        <f>COUNTIFS(J2:J1072,"&gt;0", D2:D1072, "=1*")</f>
        <v>3</v>
      </c>
      <c r="J1093" s="78">
        <f>COUNTIFS(J2:J1072,"&gt;0", D2:D1072, "=2*")</f>
        <v>6</v>
      </c>
      <c r="K1093" s="78">
        <f>COUNTIFS(J2:J1072,"&gt;0", D2:D1072, "=3*")</f>
        <v>17</v>
      </c>
      <c r="L1093" s="92">
        <f>COUNTIFS(J2:J1072,"&gt;0", D2:D1072, "=V*")</f>
        <v>20</v>
      </c>
      <c r="M1093" s="77">
        <f>COUNTIFS(J2:J1072,"&gt;0", D2:D1072, "=U*")</f>
        <v>0</v>
      </c>
      <c r="N1093" s="93">
        <f t="shared" si="71"/>
        <v>47</v>
      </c>
      <c r="O1093" s="80">
        <f t="shared" ref="O1093:O1094" si="72">G1093-N1093</f>
        <v>300</v>
      </c>
    </row>
    <row r="1094" spans="6:15" ht="14.1" customHeight="1" x14ac:dyDescent="0.2">
      <c r="F1094" s="19" t="s">
        <v>40</v>
      </c>
      <c r="G1094" s="78">
        <f>COUNTIFS(H2:H1072, "&gt;0", N2:N1072,"&gt;0")</f>
        <v>185</v>
      </c>
      <c r="H1094" s="78">
        <f>COUNTIFS(H2:H1072,"&gt;0", D2:D1072, "=0*", N2:N1072,"&gt;0")</f>
        <v>0</v>
      </c>
      <c r="I1094" s="78">
        <f>COUNTIFS(H2:H1072,"&gt;0", D2:D1072, "=1*", N2:N1072,"&gt;0")</f>
        <v>2</v>
      </c>
      <c r="J1094" s="78">
        <f>COUNTIFS(H2:H1072,"&gt;0", D2:D1072, "=2*", N2:N1072,"&gt;0")</f>
        <v>1</v>
      </c>
      <c r="K1094" s="78">
        <f>COUNTIFS(H2:H1072,"&gt;0", D2:D1072, "=3*", N2:N1072,"&gt;0")</f>
        <v>10</v>
      </c>
      <c r="L1094" s="92">
        <f>COUNTIFS(H2:H1072,"&gt;0", D2:D1072, "=V*", N2:N1072,"&gt;0")</f>
        <v>8</v>
      </c>
      <c r="M1094" s="77">
        <f>COUNTIFS(H2:H1072,"&gt;0", D2:D1072, "=U*", N2:N1072,"&gt;0")</f>
        <v>0</v>
      </c>
      <c r="N1094" s="93">
        <f t="shared" si="71"/>
        <v>21</v>
      </c>
      <c r="O1094" s="80">
        <f t="shared" si="72"/>
        <v>164</v>
      </c>
    </row>
    <row r="1095" spans="6:15" ht="14.1" customHeight="1" x14ac:dyDescent="0.2">
      <c r="F1095" s="19" t="s">
        <v>41</v>
      </c>
      <c r="G1095" s="78">
        <f>COUNTIFS(H2:H1072, "=0", N2:N1072,"&gt;0")</f>
        <v>92</v>
      </c>
      <c r="H1095" s="78">
        <f>COUNTIFS(H2:H1072,"=0", D2:D1072, "=0*", N2:N1072, "&gt;0")</f>
        <v>1</v>
      </c>
      <c r="I1095" s="78">
        <f>COUNTIFS(H2:H1072,"=0", D2:D1072, "=1*", N2:N1072, "&gt;0")</f>
        <v>0</v>
      </c>
      <c r="J1095" s="78">
        <f>COUNTIFS(H2:H1072,"=0", D2:D1072, "=2*", N2:N1072, "&gt;0")</f>
        <v>2</v>
      </c>
      <c r="K1095" s="78">
        <f>COUNTIFS(H2:H1072,"=0", D2:D1072, "=3*", N2:N1072, "&gt;0")</f>
        <v>3</v>
      </c>
      <c r="L1095" s="92">
        <f>COUNTIFS(H2:H1072,"=0", D2:D1072, "=V*", N2:N1072, "&gt;0")</f>
        <v>7</v>
      </c>
      <c r="M1095" s="77">
        <f>COUNTIFS(H2:H1072,"=0", D2:D1072, "=U*", N2:N1072, "&gt;0")</f>
        <v>0</v>
      </c>
      <c r="N1095" s="93">
        <f t="shared" ref="N1095:N1097" si="73">SUBTOTAL(9,H1095:M1095)</f>
        <v>13</v>
      </c>
      <c r="O1095" s="80">
        <f t="shared" ref="O1095:O1097" si="74">G1095-N1095</f>
        <v>79</v>
      </c>
    </row>
    <row r="1096" spans="6:15" ht="14.1" customHeight="1" x14ac:dyDescent="0.2">
      <c r="F1096" s="19" t="s">
        <v>42</v>
      </c>
      <c r="G1096" s="78">
        <f>COUNTIFS(H2:H1072, "&gt;0", N2:N1072,"=0", L2:L1072, "&gt;0")</f>
        <v>27</v>
      </c>
      <c r="H1096" s="78">
        <f>COUNTIFS(H2:H1072,"&gt;0", D2:D1072, "=0*", N2:N1072,"=0", L2:L1072, "&gt;0")</f>
        <v>0</v>
      </c>
      <c r="I1096" s="78">
        <f>COUNTIFS(H2:H1072,"&gt;0", D2:D1072, "=1*", N2:N1072,"=0", L2:L1072, "&gt;0")</f>
        <v>1</v>
      </c>
      <c r="J1096" s="78">
        <f>COUNTIFS(H2:H1072,"&gt;0", D2:D1072, "=2*", N2:N1072,"=0", L2:L1072, "&gt;0")</f>
        <v>1</v>
      </c>
      <c r="K1096" s="78">
        <f>COUNTIFS(H2:H1072,"&gt;0", D2:D1072, "=3*", N2:N1072,"=0", L2:L1072, "&gt;0")</f>
        <v>2</v>
      </c>
      <c r="L1096" s="92">
        <f>COUNTIFS(H2:H1072,"&gt;0", D2:D1072, "=V*", N2:N1072,"=0", L2:L1072, "&gt;0")</f>
        <v>3</v>
      </c>
      <c r="M1096" s="77">
        <f>COUNTIFS(H2:H1072,"&gt;0", D2:D1072, "=U*", N2:N1072,"=0", L2:L1072, "&gt;0")</f>
        <v>0</v>
      </c>
      <c r="N1096" s="93">
        <f t="shared" si="73"/>
        <v>7</v>
      </c>
      <c r="O1096" s="80">
        <f t="shared" si="74"/>
        <v>20</v>
      </c>
    </row>
    <row r="1097" spans="6:15" ht="14.1" customHeight="1" x14ac:dyDescent="0.2">
      <c r="F1097" s="19" t="s">
        <v>43</v>
      </c>
      <c r="G1097" s="78">
        <f>COUNTIFS(N2:N1072,"=0", L2:L1072, "&gt;0", H2:H1072, "=0")</f>
        <v>43</v>
      </c>
      <c r="H1097" s="78">
        <f>COUNTIFS(H2:H1072,"=0", D2:D1072, "=0*", N2:N1072, "=0", L2:L1072, "&gt;0")</f>
        <v>0</v>
      </c>
      <c r="I1097" s="78">
        <f>COUNTIFS(H2:H1072,"=0", D2:D1072, "=1*", N2:N1072, "=0", L2:L1072, "&gt;0")</f>
        <v>0</v>
      </c>
      <c r="J1097" s="78">
        <f>COUNTIFS(H2:H1072,"=0", D2:D1072, "=2*", N2:N1072, "=0", L2:L1072, "&gt;0")</f>
        <v>2</v>
      </c>
      <c r="K1097" s="78">
        <f>COUNTIFS(H2:H1072,"=0", D2:D1072, "=3*", N2:N1072, "=0", L2:L1072, "&gt;0")</f>
        <v>2</v>
      </c>
      <c r="L1097" s="92">
        <f>COUNTIFS(H2:H1072,"=0", D2:D1072, "=V*", N2:N1072, "=0", L2:L1072, "&gt;0")</f>
        <v>2</v>
      </c>
      <c r="M1097" s="77">
        <f>COUNTIFS(H2:H1072,"=0", D2:D1072, "=U*", N2:N1072, "=0", L2:L1072, "&gt;0")</f>
        <v>0</v>
      </c>
      <c r="N1097" s="93">
        <f t="shared" si="73"/>
        <v>6</v>
      </c>
      <c r="O1097" s="80">
        <f t="shared" si="74"/>
        <v>37</v>
      </c>
    </row>
    <row r="1098" spans="6:15" ht="14.1" customHeight="1" x14ac:dyDescent="0.2">
      <c r="F1098" s="19" t="s">
        <v>44</v>
      </c>
      <c r="G1098" s="78">
        <f>COUNTIFS(N2:N1072,"=0", L2:L1072, "=0", H2:H1072, "&gt;0")</f>
        <v>32</v>
      </c>
      <c r="H1098" s="78">
        <f>COUNTIFS(H2:H1072,"&gt;0", D2:D1072, "=0*", N2:N1072, "=0", L2:L1072, "=0")</f>
        <v>0</v>
      </c>
      <c r="I1098" s="78">
        <f>COUNTIFS(H2:H1072,"&gt;0", D2:D1072, "=1*", N2:N1072, "=0", L2:L1072, "=0")</f>
        <v>1</v>
      </c>
      <c r="J1098" s="78">
        <f>COUNTIFS(H2:H1072,"&gt;0", D2:D1072, "=2*", N2:N1072, "=0", L2:L1072, "=0")</f>
        <v>1</v>
      </c>
      <c r="K1098" s="78">
        <f>COUNTIFS(H2:H1072,"&gt;0", D2:D1072, "=3*", N2:N1072, "=0", L2:L1072, "=0")</f>
        <v>5</v>
      </c>
      <c r="L1098" s="92">
        <f>COUNTIFS(H2:H1072,"&gt;0", D2:D1072, "=V*", N2:N1072, "=0", L2:L1072, "=0")</f>
        <v>6</v>
      </c>
      <c r="M1098" s="77">
        <f>COUNTIFS(H2:H1072,"&gt;0", D2:D1072, "=U*", N2:N1072, "=0", L2:L1072, "=0")</f>
        <v>0</v>
      </c>
      <c r="N1098" s="93">
        <f>SUBTOTAL(9,H1098:M1098)</f>
        <v>13</v>
      </c>
      <c r="O1098" s="81">
        <f>G1098-N1098</f>
        <v>19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1" t="s">
        <v>19</v>
      </c>
    </row>
    <row r="1102" spans="6:15" ht="14.1" customHeight="1" x14ac:dyDescent="0.2"/>
    <row r="1103" spans="6:15" ht="25.5" x14ac:dyDescent="0.2">
      <c r="F1103" s="9" t="s">
        <v>13</v>
      </c>
      <c r="G1103" s="73" t="s">
        <v>21</v>
      </c>
      <c r="H1103" s="21">
        <v>0</v>
      </c>
      <c r="I1103" s="21">
        <v>1</v>
      </c>
      <c r="J1103" s="21">
        <v>2</v>
      </c>
      <c r="K1103" s="22">
        <v>3</v>
      </c>
      <c r="L1103" s="26" t="s">
        <v>0</v>
      </c>
      <c r="M1103" s="22" t="s">
        <v>1</v>
      </c>
      <c r="N1103" s="27" t="s">
        <v>22</v>
      </c>
      <c r="O1103" s="27" t="s">
        <v>23</v>
      </c>
    </row>
    <row r="1104" spans="6:15" ht="14.1" customHeight="1" x14ac:dyDescent="0.2">
      <c r="F1104" s="39" t="s">
        <v>20</v>
      </c>
      <c r="G1104" s="78">
        <f>SUMIFS(I2:I1072, H2:H1072,"&gt;0")</f>
        <v>1467</v>
      </c>
      <c r="H1104" s="78">
        <f>SUMIFS(I2:I1072, H2:H1072,"&gt;0", D2:D1072, "=0*")</f>
        <v>0</v>
      </c>
      <c r="I1104" s="78">
        <f>SUMIFS(I2:I1072, H2:H1072,"&gt;0", D2:D1072, "=1*")</f>
        <v>33</v>
      </c>
      <c r="J1104" s="78">
        <f>SUMIFS(I2:I1072, H2:H1072,"&gt;0", D2:D1072, "=2*")</f>
        <v>4</v>
      </c>
      <c r="K1104" s="78">
        <f>SUMIFS(I2:I1072, H2:H1072,"&gt;0", D2:D1072, "=3*")</f>
        <v>100</v>
      </c>
      <c r="L1104" s="92">
        <f>SUMIFS(I2:I1072, H2:H1072,"&gt;0", D2:D1072, "=V*")</f>
        <v>143</v>
      </c>
      <c r="M1104" s="77">
        <f>SUMIFS(I2:I1072, H2:H1072,"&gt;0", D2:D1072, "=U*")</f>
        <v>0</v>
      </c>
      <c r="N1104" s="93">
        <f>SUBTOTAL(9,H1104:M1104)</f>
        <v>280</v>
      </c>
      <c r="O1104" s="81">
        <f>G1104-N1104</f>
        <v>1187</v>
      </c>
    </row>
    <row r="1105" spans="6:15" ht="14.1" customHeight="1" x14ac:dyDescent="0.2">
      <c r="F1105" s="39" t="s">
        <v>34</v>
      </c>
      <c r="G1105" s="78">
        <f>SUMIFS(K2:K1072, J2:J1072,"&gt;0")</f>
        <v>1559</v>
      </c>
      <c r="H1105" s="78">
        <f>SUMIFS(K2:K1072, J2:J1072,"&gt;0", D2:D1072, "=0*")</f>
        <v>1</v>
      </c>
      <c r="I1105" s="78">
        <f>SUMIFS(K2:K1072, J2:J1072,"&gt;0", D2:D1072, "=1*")</f>
        <v>7</v>
      </c>
      <c r="J1105" s="78">
        <f>SUMIFS(K2:K1072, J2:J1072,"&gt;0", D2:D1072, "=2*")</f>
        <v>11</v>
      </c>
      <c r="K1105" s="78">
        <f>SUMIFS(K2:K1072, J2:J1072,"&gt;0", D2:D1072, "=3*")</f>
        <v>70</v>
      </c>
      <c r="L1105" s="92">
        <f>SUMIFS(K2:K1072, J2:J1072,"&gt;0", D2:D1072, "=V*")</f>
        <v>61</v>
      </c>
      <c r="M1105" s="77">
        <f>SUMIFS(K2:K1072, J2:J1072,"&gt;0", D2:D1072, "=U*")</f>
        <v>0</v>
      </c>
      <c r="N1105" s="93">
        <f>SUBTOTAL(9,H1105:M1105)</f>
        <v>150</v>
      </c>
      <c r="O1105" s="80">
        <f t="shared" ref="O1105:O1106" si="75">G1105-N1105</f>
        <v>1409</v>
      </c>
    </row>
    <row r="1106" spans="6:15" ht="14.1" customHeight="1" x14ac:dyDescent="0.2">
      <c r="F1106" s="39" t="s">
        <v>35</v>
      </c>
      <c r="G1106" s="78">
        <f>SUMIFS(O2:O1072, N2:N1072,"&gt;0")</f>
        <v>1096</v>
      </c>
      <c r="H1106" s="78">
        <f>SUMIFS(O2:O1072, N2:N1072,"&gt;0", D2:D1072, "=0*")</f>
        <v>1</v>
      </c>
      <c r="I1106" s="78">
        <f>SUMIFS(O2:O1072, N2:N1072,"&gt;0", D2:D1072, "=1*")</f>
        <v>2</v>
      </c>
      <c r="J1106" s="78">
        <f>SUMIFS(O2:O1072, N2:N1072,"&gt;0", D2:D1072, "=2*")</f>
        <v>7</v>
      </c>
      <c r="K1106" s="78">
        <f>SUMIFS(O2:O1072, N2:N1072,"&gt;0", D2:D1072, "=3*")</f>
        <v>62</v>
      </c>
      <c r="L1106" s="92">
        <f>SUMIFS(O2:O1072, N2:N1072,"&gt;0", D2:D1072, "=V*")</f>
        <v>40</v>
      </c>
      <c r="M1106" s="77">
        <f>SUMIFS(O2:O1072, N2:N1072,"&gt;0", D2:D1072, "=U*")</f>
        <v>0</v>
      </c>
      <c r="N1106" s="93">
        <f>SUBTOTAL(9,H1106:M1106)</f>
        <v>112</v>
      </c>
      <c r="O1106" s="80">
        <f t="shared" si="75"/>
        <v>984</v>
      </c>
    </row>
  </sheetData>
  <autoFilter ref="A1:S1074" xr:uid="{B260B9CD-706F-4437-BFF1-B4EBE4A6337F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1"/>
        <filter val="32"/>
        <filter val="35"/>
        <filter val="36"/>
        <filter val="37"/>
        <filter val="379"/>
        <filter val="38"/>
        <filter val="3805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57"/>
        <filter val="59"/>
        <filter val="6"/>
        <filter val="63"/>
        <filter val="64"/>
        <filter val="69"/>
        <filter val="7"/>
        <filter val="8"/>
        <filter val="9"/>
      </filters>
    </filterColumn>
  </autoFilter>
  <sortState xmlns:xlrd2="http://schemas.microsoft.com/office/spreadsheetml/2017/richdata2" ref="A2:S1072">
    <sortCondition ref="A2:A1072"/>
  </sortState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2022-09-15T15:43:30Z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